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elmo\Desktop\Backup\Documents\UNIR_2018\Consulta_DIRETOR\"/>
    </mc:Choice>
  </mc:AlternateContent>
  <xr:revisionPtr revIDLastSave="0" documentId="13_ncr:1_{976CCDE4-4122-4941-8046-702F6894D03A}" xr6:coauthVersionLast="47" xr6:coauthVersionMax="47" xr10:uidLastSave="{00000000-0000-0000-0000-000000000000}"/>
  <bookViews>
    <workbookView xWindow="-120" yWindow="-120" windowWidth="20730" windowHeight="11160" tabRatio="500" firstSheet="1" activeTab="1" xr2:uid="{00000000-000D-0000-FFFF-FFFF00000000}"/>
  </bookViews>
  <sheets>
    <sheet name="Nomes Diretor" sheetId="3" r:id="rId1"/>
    <sheet name="Diretor" sheetId="1" r:id="rId2"/>
    <sheet name="Nome Vice" sheetId="4" r:id="rId3"/>
    <sheet name="Vice" sheetId="2" r:id="rId4"/>
  </sheets>
  <calcPr calcId="18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B42" i="2" l="1"/>
  <c r="B55" i="2" s="1"/>
  <c r="B17" i="1"/>
  <c r="B16" i="1"/>
  <c r="B15" i="1"/>
  <c r="A46" i="1" s="1"/>
  <c r="A60" i="1" s="1"/>
  <c r="D12" i="1"/>
  <c r="E12" i="1"/>
  <c r="F12" i="1"/>
  <c r="D11" i="1"/>
  <c r="E11" i="1"/>
  <c r="F11" i="1"/>
  <c r="C11" i="1"/>
  <c r="A48" i="1"/>
  <c r="A62" i="1" s="1"/>
  <c r="A47" i="1"/>
  <c r="A61" i="1" s="1"/>
  <c r="A12" i="2"/>
  <c r="B13" i="2"/>
  <c r="G8" i="2"/>
  <c r="G7" i="2"/>
  <c r="G6" i="2"/>
  <c r="G10" i="2" s="1"/>
  <c r="I10" i="2" s="1"/>
  <c r="F29" i="2" s="1"/>
  <c r="E15" i="2"/>
  <c r="D15" i="2"/>
  <c r="C15" i="2"/>
  <c r="E14" i="2"/>
  <c r="D14" i="2"/>
  <c r="C14" i="2"/>
  <c r="E13" i="2"/>
  <c r="E17" i="2" s="1"/>
  <c r="D13" i="2"/>
  <c r="C13" i="2"/>
  <c r="C17" i="2" s="1"/>
  <c r="F10" i="2"/>
  <c r="E10" i="2"/>
  <c r="D10" i="2"/>
  <c r="C10" i="2"/>
  <c r="F9" i="2"/>
  <c r="E9" i="2"/>
  <c r="D9" i="2"/>
  <c r="C9" i="2"/>
  <c r="E19" i="1"/>
  <c r="D19" i="1"/>
  <c r="C19" i="1"/>
  <c r="E18" i="1"/>
  <c r="D18" i="1"/>
  <c r="C18" i="1"/>
  <c r="E17" i="1"/>
  <c r="D17" i="1"/>
  <c r="C17" i="1"/>
  <c r="E16" i="1"/>
  <c r="D16" i="1"/>
  <c r="C16" i="1"/>
  <c r="E15" i="1"/>
  <c r="D15" i="1"/>
  <c r="C15" i="1"/>
  <c r="C12" i="1"/>
  <c r="G10" i="1"/>
  <c r="G9" i="1"/>
  <c r="G8" i="1"/>
  <c r="G7" i="1"/>
  <c r="G6" i="1"/>
  <c r="F27" i="2" l="1"/>
  <c r="C55" i="2" s="1"/>
  <c r="D21" i="1"/>
  <c r="G11" i="1"/>
  <c r="I11" i="1" s="1"/>
  <c r="E16" i="2"/>
  <c r="G9" i="2"/>
  <c r="I9" i="2" s="1"/>
  <c r="C16" i="2"/>
  <c r="E21" i="1"/>
  <c r="D20" i="1"/>
  <c r="C20" i="1"/>
  <c r="G12" i="1"/>
  <c r="I12" i="1" s="1"/>
  <c r="E55" i="2"/>
  <c r="E20" i="1"/>
  <c r="C21" i="1"/>
  <c r="D17" i="2"/>
  <c r="D16" i="2"/>
  <c r="F23" i="2" l="1"/>
  <c r="D47" i="2" s="1"/>
  <c r="F22" i="2"/>
  <c r="C47" i="2" s="1"/>
  <c r="F24" i="2"/>
  <c r="E47" i="2" s="1"/>
  <c r="F28" i="2"/>
  <c r="D55" i="2" s="1"/>
  <c r="D59" i="2" s="1"/>
  <c r="H55" i="2" s="1"/>
  <c r="H59" i="2" s="1"/>
  <c r="F33" i="1"/>
  <c r="F32" i="1"/>
  <c r="F31" i="1"/>
  <c r="C60" i="1" s="1"/>
  <c r="F28" i="1"/>
  <c r="E48" i="1" s="1"/>
  <c r="F27" i="1"/>
  <c r="D48" i="1" s="1"/>
  <c r="F26" i="1"/>
  <c r="C46" i="1" s="1"/>
  <c r="C59" i="2"/>
  <c r="G55" i="2" s="1"/>
  <c r="G59" i="2" s="1"/>
  <c r="E59" i="2"/>
  <c r="C42" i="2" l="1"/>
  <c r="C46" i="2" s="1"/>
  <c r="F55" i="2"/>
  <c r="F59" i="2" s="1"/>
  <c r="E50" i="1"/>
  <c r="E46" i="1"/>
  <c r="D47" i="1"/>
  <c r="C47" i="1"/>
  <c r="E47" i="1"/>
  <c r="D46" i="1"/>
  <c r="D50" i="1"/>
  <c r="C48" i="1"/>
  <c r="F48" i="1" s="1"/>
  <c r="C50" i="1"/>
  <c r="E42" i="2"/>
  <c r="E46" i="2" s="1"/>
  <c r="D42" i="2"/>
  <c r="D46" i="2" s="1"/>
  <c r="F47" i="2"/>
  <c r="E60" i="1"/>
  <c r="E61" i="1"/>
  <c r="E62" i="1"/>
  <c r="C62" i="1"/>
  <c r="D61" i="1"/>
  <c r="C61" i="1"/>
  <c r="D60" i="1"/>
  <c r="D62" i="1"/>
  <c r="I55" i="2"/>
  <c r="I59" i="2" s="1"/>
  <c r="E60" i="2"/>
  <c r="D49" i="1" l="1"/>
  <c r="H48" i="1" s="1"/>
  <c r="E49" i="1"/>
  <c r="I48" i="1" s="1"/>
  <c r="C49" i="1"/>
  <c r="G46" i="1" s="1"/>
  <c r="F46" i="1"/>
  <c r="F50" i="1"/>
  <c r="F47" i="1"/>
  <c r="F42" i="2"/>
  <c r="C60" i="2"/>
  <c r="J55" i="2"/>
  <c r="J59" i="2" s="1"/>
  <c r="D60" i="2"/>
  <c r="E63" i="1"/>
  <c r="I60" i="1" s="1"/>
  <c r="I46" i="1"/>
  <c r="H46" i="1"/>
  <c r="D63" i="1"/>
  <c r="H60" i="1" s="1"/>
  <c r="H47" i="1"/>
  <c r="C63" i="1"/>
  <c r="G60" i="1" s="1"/>
  <c r="F61" i="1"/>
  <c r="F60" i="1"/>
  <c r="F63" i="1" s="1"/>
  <c r="F62" i="1"/>
  <c r="D48" i="2"/>
  <c r="F46" i="2"/>
  <c r="F48" i="2" s="1"/>
  <c r="C48" i="2"/>
  <c r="E51" i="1"/>
  <c r="I49" i="1" s="1"/>
  <c r="E48" i="2"/>
  <c r="I46" i="2" s="1"/>
  <c r="D51" i="1"/>
  <c r="F49" i="1"/>
  <c r="G47" i="1" l="1"/>
  <c r="G48" i="1"/>
  <c r="I47" i="1"/>
  <c r="C51" i="1"/>
  <c r="G49" i="1" s="1"/>
  <c r="H62" i="1"/>
  <c r="I62" i="1"/>
  <c r="I61" i="1"/>
  <c r="I63" i="1" s="1"/>
  <c r="D64" i="1"/>
  <c r="G61" i="1"/>
  <c r="H61" i="1"/>
  <c r="G62" i="1"/>
  <c r="H50" i="1"/>
  <c r="G47" i="2"/>
  <c r="G42" i="2"/>
  <c r="G46" i="2"/>
  <c r="I47" i="2"/>
  <c r="I48" i="2" s="1"/>
  <c r="I42" i="2"/>
  <c r="C49" i="2"/>
  <c r="F51" i="1"/>
  <c r="J50" i="1" s="1"/>
  <c r="J48" i="1"/>
  <c r="H47" i="2"/>
  <c r="H42" i="2"/>
  <c r="I50" i="1"/>
  <c r="I51" i="1" s="1"/>
  <c r="J46" i="1"/>
  <c r="H49" i="1"/>
  <c r="J47" i="1"/>
  <c r="H46" i="2"/>
  <c r="G50" i="1" l="1"/>
  <c r="C64" i="1"/>
  <c r="J62" i="1"/>
  <c r="E64" i="1"/>
  <c r="J60" i="1"/>
  <c r="J61" i="1"/>
  <c r="H48" i="2"/>
  <c r="G48" i="2"/>
  <c r="E49" i="2"/>
  <c r="J46" i="2"/>
  <c r="G51" i="1"/>
  <c r="H51" i="1"/>
  <c r="H63" i="1"/>
  <c r="G63" i="1"/>
  <c r="J49" i="1"/>
  <c r="J51" i="1" s="1"/>
  <c r="E52" i="1"/>
  <c r="C52" i="1"/>
  <c r="J47" i="2"/>
  <c r="J42" i="2"/>
  <c r="D49" i="2"/>
  <c r="D52" i="1"/>
  <c r="J63" i="1" l="1"/>
  <c r="J48" i="2"/>
</calcChain>
</file>

<file path=xl/sharedStrings.xml><?xml version="1.0" encoding="utf-8"?>
<sst xmlns="http://schemas.openxmlformats.org/spreadsheetml/2006/main" count="148" uniqueCount="57">
  <si>
    <t>PLANILHA DE APURAÇÃO DE VOTOS -Vilhena</t>
  </si>
  <si>
    <t>MAPA DE APURAÇÃO - Diretor</t>
  </si>
  <si>
    <t>Candidatos</t>
  </si>
  <si>
    <t>PROFESSORES</t>
  </si>
  <si>
    <t>Substitutos, visitantes, temporários</t>
  </si>
  <si>
    <t>Técnicos</t>
  </si>
  <si>
    <t>Alunos</t>
  </si>
  <si>
    <t>Totais</t>
  </si>
  <si>
    <t>22 - Cand. 2</t>
  </si>
  <si>
    <t>33 - Cand. 3</t>
  </si>
  <si>
    <t>44 - Cand. 4</t>
  </si>
  <si>
    <t>NULOS</t>
  </si>
  <si>
    <t>BRANCOS</t>
  </si>
  <si>
    <t>TOTAL DE VOTANTES</t>
  </si>
  <si>
    <t>Votantes:</t>
  </si>
  <si>
    <t>TOTAL DE VOTANTES válidos</t>
  </si>
  <si>
    <t>Válidos:</t>
  </si>
  <si>
    <t>VILHENA</t>
  </si>
  <si>
    <t>PD</t>
  </si>
  <si>
    <t>PESOS</t>
  </si>
  <si>
    <t>Cálculo de Pesos - Memória (SOBRE TOTAL DE VOTANTES)</t>
  </si>
  <si>
    <t>0,7*I12/C22</t>
  </si>
  <si>
    <t>PT</t>
  </si>
  <si>
    <t>0,15*I12/D22</t>
  </si>
  <si>
    <t>PA</t>
  </si>
  <si>
    <t>0,15*I12/E22</t>
  </si>
  <si>
    <t>Cálculo de Pesos - Memória (SOBRE TOTAL DE VOTOS VÁLIDOS)</t>
  </si>
  <si>
    <t>0,7*I13/C23</t>
  </si>
  <si>
    <t>0,15*I13/D23</t>
  </si>
  <si>
    <t>0,15*I13/E23</t>
  </si>
  <si>
    <t>VOTAÇÃO CORRIGIDA  -  Diretor Vilhena (SOBRE TOTAL DE VOTOS)</t>
  </si>
  <si>
    <t>VOTOS CORRIGIDOS</t>
  </si>
  <si>
    <t>VOTOS CORRIGIDOS EM %</t>
  </si>
  <si>
    <t>Docente</t>
  </si>
  <si>
    <t>Técnico</t>
  </si>
  <si>
    <t>Aluno</t>
  </si>
  <si>
    <t>Total</t>
  </si>
  <si>
    <t>Total Válidos</t>
  </si>
  <si>
    <t>Brancos e nulos</t>
  </si>
  <si>
    <t>Total Geral</t>
  </si>
  <si>
    <t>VOTAÇÃO CORRIGIDA  -  Diretor VILHENA (SOBRE TOTAL DE VOTOS VÁLIDOS)</t>
  </si>
  <si>
    <t>PLANILHA DE APURAÇÃO DE VOTOS – Vilhena</t>
  </si>
  <si>
    <t>MAPA DE APURAÇÃO - Vice -Diretor</t>
  </si>
  <si>
    <t>Totais.</t>
  </si>
  <si>
    <t>Vilhena</t>
  </si>
  <si>
    <t>VOTAÇÃO CORRIGIDA  -  Vice-Diretor Vilhena (SOBRE TOTAL DE VOTOS)</t>
  </si>
  <si>
    <t>VOTAÇÃO CORRIGIDA  -  Vice-Diretor Vilhena (SOBRE TOTAL DE VOTOS VÁLIDOS)</t>
  </si>
  <si>
    <t>Cand. 1</t>
  </si>
  <si>
    <t>Cand. 2</t>
  </si>
  <si>
    <t>Cand. 3</t>
  </si>
  <si>
    <t>CLAUDEMIR DA SILVA PAULA</t>
  </si>
  <si>
    <t>JULIO ROBSON AZEVEDO GAMBARRA</t>
  </si>
  <si>
    <t>MARIA DO SOCORRO GOMES TORRES</t>
  </si>
  <si>
    <t>Nome do Candidato</t>
  </si>
  <si>
    <t>Nº Candidato</t>
  </si>
  <si>
    <t>Candato 1</t>
  </si>
  <si>
    <t>SANTIAGO SILVA DE ANDRADE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</si>
</sst>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000"/>
    <numFmt numFmtId="165" formatCode="_-* #,##0.00_-;\-* #,##0.00_-;_-* \-??_-;_-@_-"/>
    <numFmt numFmtId="166" formatCode="#,##0.00000_ ;\-#,##0.00000\ "/>
  </numFmts>
  <fonts count="11" x14ac:knownFonts="1">
    <font>
      <sz val="11"/>
      <color rgb="FF000000"/>
      <name val="Calibri"/>
      <family val="2"/>
      <charset val="1"/>
    </font>
    <font>
      <b/>
      <sz val="16"/>
      <color rgb="FF000000"/>
      <name val="Calibri"/>
      <family val="2"/>
      <charset val="1"/>
    </font>
    <font>
      <b/>
      <sz val="14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sz val="11"/>
      <name val="Calibri"/>
      <family val="2"/>
      <charset val="1"/>
    </font>
    <font>
      <b/>
      <sz val="12"/>
      <color rgb="FF000000"/>
      <name val="Calibri"/>
      <family val="2"/>
      <charset val="1"/>
    </font>
    <font>
      <b/>
      <sz val="11"/>
      <color rgb="FFFF0000"/>
      <name val="Calibri"/>
      <family val="2"/>
      <charset val="1"/>
    </font>
    <font>
      <b/>
      <sz val="18"/>
      <color rgb="FF000000"/>
      <name val="Calibri"/>
      <family val="2"/>
      <charset val="1"/>
    </font>
    <font>
      <sz val="11"/>
      <name val="Calibri"/>
      <family val="2"/>
      <charset val="1"/>
    </font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C6D9F1"/>
        <bgColor rgb="FFD7E4BD"/>
      </patternFill>
    </fill>
    <fill>
      <patternFill patternType="solid">
        <fgColor rgb="FFFFFFFF"/>
        <bgColor rgb="FFFFFFCC"/>
      </patternFill>
    </fill>
    <fill>
      <patternFill patternType="solid">
        <fgColor rgb="FFFFC000"/>
        <bgColor rgb="FFFF9900"/>
      </patternFill>
    </fill>
    <fill>
      <patternFill patternType="solid">
        <fgColor rgb="FFD7E4BD"/>
        <bgColor rgb="FFC6D9F1"/>
      </patternFill>
    </fill>
    <fill>
      <patternFill patternType="solid">
        <fgColor rgb="FFFFFF00"/>
        <bgColor indexed="64"/>
      </patternFill>
    </fill>
  </fills>
  <borders count="54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ck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medium">
        <color auto="1"/>
      </top>
      <bottom style="medium">
        <color auto="1"/>
      </bottom>
      <diagonal/>
    </border>
  </borders>
  <cellStyleXfs count="3">
    <xf numFmtId="0" fontId="0" fillId="0" borderId="0"/>
    <xf numFmtId="165" fontId="9" fillId="0" borderId="0" applyBorder="0" applyProtection="0"/>
    <xf numFmtId="9" fontId="9" fillId="0" borderId="0" applyBorder="0" applyProtection="0"/>
  </cellStyleXfs>
  <cellXfs count="154">
    <xf numFmtId="0" fontId="0" fillId="0" borderId="0" xfId="0"/>
    <xf numFmtId="0" fontId="3" fillId="0" borderId="0" xfId="0" applyFont="1" applyBorder="1"/>
    <xf numFmtId="0" fontId="3" fillId="2" borderId="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4" fillId="2" borderId="12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 vertical="center"/>
    </xf>
    <xf numFmtId="0" fontId="0" fillId="4" borderId="0" xfId="0" applyFill="1" applyBorder="1" applyAlignment="1"/>
    <xf numFmtId="0" fontId="5" fillId="2" borderId="12" xfId="0" applyFont="1" applyFill="1" applyBorder="1" applyAlignment="1">
      <alignment horizontal="center"/>
    </xf>
    <xf numFmtId="0" fontId="5" fillId="2" borderId="17" xfId="0" applyFont="1" applyFill="1" applyBorder="1" applyAlignment="1">
      <alignment horizontal="center"/>
    </xf>
    <xf numFmtId="0" fontId="5" fillId="2" borderId="13" xfId="0" applyFont="1" applyFill="1" applyBorder="1" applyAlignment="1">
      <alignment horizontal="center"/>
    </xf>
    <xf numFmtId="166" fontId="0" fillId="0" borderId="19" xfId="1" applyNumberFormat="1" applyFont="1" applyBorder="1" applyAlignment="1" applyProtection="1">
      <alignment horizontal="center" vertical="center"/>
    </xf>
    <xf numFmtId="166" fontId="0" fillId="0" borderId="8" xfId="1" applyNumberFormat="1" applyFont="1" applyBorder="1" applyAlignment="1" applyProtection="1">
      <alignment horizontal="center" vertical="center"/>
    </xf>
    <xf numFmtId="166" fontId="0" fillId="0" borderId="18" xfId="1" applyNumberFormat="1" applyFont="1" applyBorder="1" applyAlignment="1" applyProtection="1">
      <alignment horizontal="center" vertical="center"/>
    </xf>
    <xf numFmtId="10" fontId="0" fillId="0" borderId="19" xfId="2" applyNumberFormat="1" applyFont="1" applyBorder="1" applyAlignment="1" applyProtection="1">
      <alignment horizontal="center" vertical="center"/>
    </xf>
    <xf numFmtId="10" fontId="0" fillId="0" borderId="8" xfId="2" applyNumberFormat="1" applyFont="1" applyBorder="1" applyAlignment="1" applyProtection="1">
      <alignment horizontal="center" vertical="center"/>
    </xf>
    <xf numFmtId="10" fontId="0" fillId="0" borderId="18" xfId="2" applyNumberFormat="1" applyFont="1" applyBorder="1" applyAlignment="1" applyProtection="1">
      <alignment horizontal="center" vertical="center"/>
    </xf>
    <xf numFmtId="0" fontId="0" fillId="2" borderId="23" xfId="0" applyFont="1" applyFill="1" applyBorder="1"/>
    <xf numFmtId="166" fontId="0" fillId="0" borderId="24" xfId="1" applyNumberFormat="1" applyFont="1" applyBorder="1" applyAlignment="1" applyProtection="1">
      <alignment horizontal="center" vertical="center"/>
    </xf>
    <xf numFmtId="166" fontId="0" fillId="0" borderId="25" xfId="1" applyNumberFormat="1" applyFont="1" applyBorder="1" applyAlignment="1" applyProtection="1">
      <alignment horizontal="center" vertical="center"/>
    </xf>
    <xf numFmtId="166" fontId="0" fillId="0" borderId="26" xfId="1" applyNumberFormat="1" applyFont="1" applyBorder="1" applyAlignment="1" applyProtection="1">
      <alignment horizontal="center" vertical="center"/>
    </xf>
    <xf numFmtId="10" fontId="0" fillId="0" borderId="3" xfId="2" applyNumberFormat="1" applyFont="1" applyBorder="1" applyAlignment="1" applyProtection="1">
      <alignment horizontal="center" vertical="center"/>
    </xf>
    <xf numFmtId="10" fontId="0" fillId="0" borderId="4" xfId="2" applyNumberFormat="1" applyFont="1" applyBorder="1" applyAlignment="1" applyProtection="1">
      <alignment horizontal="center" vertical="center"/>
    </xf>
    <xf numFmtId="10" fontId="0" fillId="0" borderId="5" xfId="2" applyNumberFormat="1" applyFont="1" applyBorder="1" applyAlignment="1" applyProtection="1">
      <alignment horizontal="center" vertical="center"/>
    </xf>
    <xf numFmtId="10" fontId="0" fillId="0" borderId="23" xfId="2" applyNumberFormat="1" applyFont="1" applyBorder="1" applyAlignment="1" applyProtection="1">
      <alignment horizontal="center" vertical="center"/>
    </xf>
    <xf numFmtId="0" fontId="0" fillId="2" borderId="10" xfId="0" applyFont="1" applyFill="1" applyBorder="1"/>
    <xf numFmtId="166" fontId="0" fillId="0" borderId="27" xfId="1" applyNumberFormat="1" applyFont="1" applyBorder="1" applyAlignment="1" applyProtection="1">
      <alignment horizontal="center" vertical="center"/>
    </xf>
    <xf numFmtId="166" fontId="0" fillId="0" borderId="28" xfId="1" applyNumberFormat="1" applyFont="1" applyBorder="1" applyAlignment="1" applyProtection="1">
      <alignment horizontal="center" vertical="center"/>
    </xf>
    <xf numFmtId="166" fontId="0" fillId="0" borderId="29" xfId="1" applyNumberFormat="1" applyFont="1" applyBorder="1" applyAlignment="1" applyProtection="1">
      <alignment horizontal="center" vertical="center"/>
    </xf>
    <xf numFmtId="10" fontId="0" fillId="0" borderId="7" xfId="2" applyNumberFormat="1" applyFont="1" applyBorder="1" applyAlignment="1" applyProtection="1">
      <alignment horizontal="center" vertical="center"/>
    </xf>
    <xf numFmtId="10" fontId="0" fillId="0" borderId="9" xfId="2" applyNumberFormat="1" applyFont="1" applyBorder="1" applyAlignment="1" applyProtection="1">
      <alignment horizontal="center" vertical="center"/>
    </xf>
    <xf numFmtId="10" fontId="0" fillId="0" borderId="10" xfId="2" applyNumberFormat="1" applyFont="1" applyBorder="1" applyAlignment="1" applyProtection="1">
      <alignment horizontal="center" vertical="center"/>
    </xf>
    <xf numFmtId="0" fontId="0" fillId="2" borderId="21" xfId="0" applyFont="1" applyFill="1" applyBorder="1"/>
    <xf numFmtId="166" fontId="0" fillId="0" borderId="30" xfId="0" applyNumberFormat="1" applyBorder="1" applyAlignment="1">
      <alignment horizontal="center"/>
    </xf>
    <xf numFmtId="166" fontId="0" fillId="0" borderId="31" xfId="0" applyNumberFormat="1" applyBorder="1" applyAlignment="1">
      <alignment horizontal="center"/>
    </xf>
    <xf numFmtId="166" fontId="8" fillId="6" borderId="32" xfId="0" applyNumberFormat="1" applyFont="1" applyFill="1" applyBorder="1" applyAlignment="1">
      <alignment horizontal="center"/>
    </xf>
    <xf numFmtId="10" fontId="0" fillId="0" borderId="30" xfId="2" applyNumberFormat="1" applyFont="1" applyBorder="1" applyAlignment="1" applyProtection="1">
      <alignment horizontal="center" vertical="center"/>
    </xf>
    <xf numFmtId="10" fontId="0" fillId="0" borderId="33" xfId="2" applyNumberFormat="1" applyFont="1" applyBorder="1" applyAlignment="1" applyProtection="1">
      <alignment horizontal="center" vertical="center"/>
    </xf>
    <xf numFmtId="10" fontId="0" fillId="0" borderId="1" xfId="2" applyNumberFormat="1" applyFont="1" applyBorder="1" applyAlignment="1" applyProtection="1">
      <alignment horizontal="center" vertical="center"/>
    </xf>
    <xf numFmtId="10" fontId="0" fillId="0" borderId="0" xfId="2" applyNumberFormat="1" applyFont="1" applyBorder="1" applyAlignment="1" applyProtection="1">
      <alignment horizontal="center" vertical="center"/>
    </xf>
    <xf numFmtId="166" fontId="0" fillId="0" borderId="34" xfId="1" applyNumberFormat="1" applyFont="1" applyBorder="1" applyAlignment="1" applyProtection="1">
      <alignment horizontal="center" vertical="center"/>
    </xf>
    <xf numFmtId="166" fontId="0" fillId="0" borderId="31" xfId="1" applyNumberFormat="1" applyFont="1" applyBorder="1" applyAlignment="1" applyProtection="1">
      <alignment horizontal="center" vertical="center"/>
    </xf>
    <xf numFmtId="10" fontId="0" fillId="0" borderId="34" xfId="2" applyNumberFormat="1" applyFont="1" applyBorder="1" applyAlignment="1" applyProtection="1">
      <alignment horizontal="center" vertical="center"/>
    </xf>
    <xf numFmtId="10" fontId="0" fillId="0" borderId="31" xfId="2" applyNumberFormat="1" applyFont="1" applyBorder="1" applyAlignment="1" applyProtection="1">
      <alignment horizontal="center" vertical="center"/>
    </xf>
    <xf numFmtId="10" fontId="0" fillId="0" borderId="32" xfId="2" applyNumberFormat="1" applyFont="1" applyBorder="1" applyAlignment="1" applyProtection="1">
      <alignment horizontal="center" vertical="center"/>
    </xf>
    <xf numFmtId="9" fontId="0" fillId="0" borderId="0" xfId="2" applyFont="1" applyBorder="1" applyAlignment="1" applyProtection="1">
      <alignment horizontal="center"/>
    </xf>
    <xf numFmtId="0" fontId="3" fillId="2" borderId="34" xfId="0" applyFont="1" applyFill="1" applyBorder="1" applyAlignment="1">
      <alignment horizontal="center" vertical="center"/>
    </xf>
    <xf numFmtId="0" fontId="3" fillId="2" borderId="31" xfId="0" applyFont="1" applyFill="1" applyBorder="1" applyAlignment="1">
      <alignment horizontal="center" vertical="center"/>
    </xf>
    <xf numFmtId="0" fontId="3" fillId="2" borderId="31" xfId="0" applyFont="1" applyFill="1" applyBorder="1" applyAlignment="1">
      <alignment horizontal="center" vertical="center" wrapText="1"/>
    </xf>
    <xf numFmtId="0" fontId="3" fillId="2" borderId="35" xfId="0" applyFont="1" applyFill="1" applyBorder="1" applyAlignment="1">
      <alignment horizontal="center" vertical="center"/>
    </xf>
    <xf numFmtId="166" fontId="0" fillId="0" borderId="12" xfId="1" applyNumberFormat="1" applyFont="1" applyBorder="1" applyAlignment="1" applyProtection="1">
      <alignment horizontal="center" vertical="center"/>
    </xf>
    <xf numFmtId="166" fontId="0" fillId="0" borderId="17" xfId="1" applyNumberFormat="1" applyFont="1" applyBorder="1" applyAlignment="1" applyProtection="1">
      <alignment horizontal="center" vertical="center"/>
    </xf>
    <xf numFmtId="166" fontId="0" fillId="0" borderId="44" xfId="1" applyNumberFormat="1" applyFont="1" applyBorder="1" applyAlignment="1" applyProtection="1">
      <alignment horizontal="center" vertical="center"/>
    </xf>
    <xf numFmtId="10" fontId="0" fillId="0" borderId="16" xfId="2" applyNumberFormat="1" applyFont="1" applyBorder="1" applyAlignment="1" applyProtection="1">
      <alignment horizontal="center" vertical="center"/>
    </xf>
    <xf numFmtId="10" fontId="0" fillId="0" borderId="17" xfId="2" applyNumberFormat="1" applyFont="1" applyBorder="1" applyAlignment="1" applyProtection="1">
      <alignment horizontal="center" vertical="center"/>
    </xf>
    <xf numFmtId="10" fontId="0" fillId="0" borderId="45" xfId="2" applyNumberFormat="1" applyFont="1" applyBorder="1" applyAlignment="1" applyProtection="1">
      <alignment horizontal="center" vertical="center"/>
    </xf>
    <xf numFmtId="10" fontId="0" fillId="0" borderId="6" xfId="2" applyNumberFormat="1" applyFont="1" applyBorder="1" applyAlignment="1" applyProtection="1">
      <alignment horizontal="center" vertical="center"/>
    </xf>
    <xf numFmtId="166" fontId="0" fillId="0" borderId="47" xfId="1" applyNumberFormat="1" applyFont="1" applyBorder="1" applyAlignment="1" applyProtection="1">
      <alignment horizontal="center" vertical="center"/>
    </xf>
    <xf numFmtId="166" fontId="0" fillId="0" borderId="14" xfId="1" applyNumberFormat="1" applyFont="1" applyBorder="1" applyAlignment="1" applyProtection="1">
      <alignment horizontal="center" vertical="center"/>
    </xf>
    <xf numFmtId="166" fontId="0" fillId="0" borderId="20" xfId="1" applyNumberFormat="1" applyFont="1" applyBorder="1" applyAlignment="1" applyProtection="1">
      <alignment horizontal="center" vertical="center"/>
    </xf>
    <xf numFmtId="10" fontId="0" fillId="0" borderId="49" xfId="2" applyNumberFormat="1" applyFont="1" applyBorder="1" applyAlignment="1" applyProtection="1">
      <alignment horizontal="center" vertical="center"/>
    </xf>
    <xf numFmtId="10" fontId="0" fillId="0" borderId="20" xfId="2" applyNumberFormat="1" applyFont="1" applyBorder="1" applyAlignment="1" applyProtection="1">
      <alignment horizontal="center" vertical="center"/>
    </xf>
    <xf numFmtId="10" fontId="0" fillId="0" borderId="50" xfId="2" applyNumberFormat="1" applyFont="1" applyBorder="1" applyAlignment="1" applyProtection="1">
      <alignment horizontal="center" vertical="center"/>
    </xf>
    <xf numFmtId="10" fontId="0" fillId="0" borderId="21" xfId="2" applyNumberFormat="1" applyFont="1" applyBorder="1" applyAlignment="1" applyProtection="1">
      <alignment horizontal="center" vertical="center"/>
    </xf>
    <xf numFmtId="166" fontId="0" fillId="0" borderId="51" xfId="1" applyNumberFormat="1" applyFont="1" applyBorder="1" applyAlignment="1" applyProtection="1">
      <alignment horizontal="center" vertical="center"/>
    </xf>
    <xf numFmtId="166" fontId="0" fillId="0" borderId="39" xfId="1" applyNumberFormat="1" applyFont="1" applyBorder="1" applyAlignment="1" applyProtection="1">
      <alignment horizontal="center" vertical="center"/>
    </xf>
    <xf numFmtId="0" fontId="5" fillId="2" borderId="44" xfId="0" applyFont="1" applyFill="1" applyBorder="1" applyAlignment="1">
      <alignment horizontal="center"/>
    </xf>
    <xf numFmtId="0" fontId="5" fillId="2" borderId="16" xfId="0" applyFont="1" applyFill="1" applyBorder="1" applyAlignment="1">
      <alignment horizontal="center"/>
    </xf>
    <xf numFmtId="166" fontId="0" fillId="0" borderId="52" xfId="1" applyNumberFormat="1" applyFont="1" applyBorder="1" applyAlignment="1" applyProtection="1">
      <alignment horizontal="center" vertical="center"/>
    </xf>
    <xf numFmtId="166" fontId="0" fillId="6" borderId="53" xfId="1" applyNumberFormat="1" applyFont="1" applyFill="1" applyBorder="1" applyAlignment="1" applyProtection="1">
      <alignment horizontal="center" vertical="center"/>
    </xf>
    <xf numFmtId="0" fontId="3" fillId="7" borderId="10" xfId="0" applyFont="1" applyFill="1" applyBorder="1" applyAlignment="1">
      <alignment horizontal="center" vertical="center"/>
    </xf>
    <xf numFmtId="0" fontId="3" fillId="7" borderId="11" xfId="0" applyFont="1" applyFill="1" applyBorder="1" applyAlignment="1">
      <alignment horizontal="center" vertical="center"/>
    </xf>
    <xf numFmtId="0" fontId="0" fillId="0" borderId="3" xfId="0" applyFont="1" applyBorder="1" applyProtection="1"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7" xfId="0" applyFont="1" applyBorder="1" applyProtection="1"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3" fillId="2" borderId="36" xfId="0" applyFont="1" applyFill="1" applyBorder="1" applyAlignment="1" applyProtection="1">
      <alignment horizontal="center" vertical="center"/>
    </xf>
    <xf numFmtId="0" fontId="3" fillId="2" borderId="12" xfId="0" applyFont="1" applyFill="1" applyBorder="1" applyAlignment="1" applyProtection="1">
      <alignment horizontal="center" vertical="center"/>
    </xf>
    <xf numFmtId="0" fontId="3" fillId="2" borderId="17" xfId="0" applyFont="1" applyFill="1" applyBorder="1" applyAlignment="1" applyProtection="1">
      <alignment horizontal="center" vertical="center"/>
    </xf>
    <xf numFmtId="0" fontId="3" fillId="2" borderId="13" xfId="0" applyFont="1" applyFill="1" applyBorder="1" applyAlignment="1" applyProtection="1">
      <alignment horizontal="center" vertical="center"/>
    </xf>
    <xf numFmtId="0" fontId="0" fillId="0" borderId="37" xfId="0" applyFont="1" applyBorder="1" applyProtection="1"/>
    <xf numFmtId="0" fontId="0" fillId="0" borderId="19" xfId="0" applyBorder="1" applyAlignment="1" applyProtection="1">
      <alignment horizontal="center" vertical="center"/>
    </xf>
    <xf numFmtId="0" fontId="0" fillId="0" borderId="8" xfId="0" applyBorder="1" applyAlignment="1" applyProtection="1">
      <alignment horizontal="center" vertical="center"/>
    </xf>
    <xf numFmtId="0" fontId="0" fillId="0" borderId="18" xfId="0" applyBorder="1" applyAlignment="1" applyProtection="1">
      <alignment horizontal="center" vertical="center"/>
    </xf>
    <xf numFmtId="0" fontId="3" fillId="2" borderId="14" xfId="0" applyFont="1" applyFill="1" applyBorder="1" applyAlignment="1" applyProtection="1">
      <alignment horizontal="center" vertical="center"/>
    </xf>
    <xf numFmtId="0" fontId="3" fillId="2" borderId="20" xfId="0" applyFont="1" applyFill="1" applyBorder="1" applyAlignment="1" applyProtection="1">
      <alignment horizontal="center" vertical="center"/>
    </xf>
    <xf numFmtId="0" fontId="3" fillId="2" borderId="15" xfId="0" applyFont="1" applyFill="1" applyBorder="1" applyAlignment="1" applyProtection="1">
      <alignment horizontal="center" vertical="center"/>
    </xf>
    <xf numFmtId="0" fontId="5" fillId="2" borderId="8" xfId="0" applyFont="1" applyFill="1" applyBorder="1" applyAlignment="1" applyProtection="1">
      <alignment horizontal="center"/>
    </xf>
    <xf numFmtId="164" fontId="6" fillId="2" borderId="8" xfId="0" applyNumberFormat="1" applyFont="1" applyFill="1" applyBorder="1" applyProtection="1"/>
    <xf numFmtId="0" fontId="0" fillId="0" borderId="0" xfId="0" applyProtection="1"/>
    <xf numFmtId="0" fontId="0" fillId="4" borderId="0" xfId="0" applyFill="1" applyBorder="1" applyAlignment="1" applyProtection="1"/>
    <xf numFmtId="0" fontId="5" fillId="2" borderId="39" xfId="0" applyFont="1" applyFill="1" applyBorder="1" applyAlignment="1" applyProtection="1">
      <alignment horizontal="center"/>
    </xf>
    <xf numFmtId="0" fontId="5" fillId="2" borderId="28" xfId="0" applyFont="1" applyFill="1" applyBorder="1" applyAlignment="1" applyProtection="1">
      <alignment horizontal="center"/>
    </xf>
    <xf numFmtId="0" fontId="5" fillId="2" borderId="40" xfId="0" applyFont="1" applyFill="1" applyBorder="1" applyAlignment="1" applyProtection="1">
      <alignment horizontal="center"/>
    </xf>
    <xf numFmtId="0" fontId="5" fillId="2" borderId="27" xfId="0" applyFont="1" applyFill="1" applyBorder="1" applyAlignment="1" applyProtection="1">
      <alignment horizontal="center"/>
    </xf>
    <xf numFmtId="0" fontId="5" fillId="2" borderId="41" xfId="0" applyFont="1" applyFill="1" applyBorder="1" applyAlignment="1" applyProtection="1">
      <alignment horizontal="center"/>
    </xf>
    <xf numFmtId="0" fontId="5" fillId="2" borderId="42" xfId="0" applyFont="1" applyFill="1" applyBorder="1" applyAlignment="1" applyProtection="1">
      <alignment horizontal="center"/>
    </xf>
    <xf numFmtId="0" fontId="0" fillId="2" borderId="0" xfId="0" applyFont="1" applyFill="1" applyProtection="1"/>
    <xf numFmtId="166" fontId="0" fillId="0" borderId="34" xfId="0" applyNumberFormat="1" applyBorder="1" applyAlignment="1" applyProtection="1">
      <alignment horizontal="center"/>
    </xf>
    <xf numFmtId="166" fontId="0" fillId="0" borderId="31" xfId="0" applyNumberFormat="1" applyBorder="1" applyAlignment="1" applyProtection="1">
      <alignment horizontal="center"/>
    </xf>
    <xf numFmtId="166" fontId="8" fillId="6" borderId="32" xfId="0" applyNumberFormat="1" applyFont="1" applyFill="1" applyBorder="1" applyAlignment="1" applyProtection="1">
      <alignment horizontal="center"/>
    </xf>
    <xf numFmtId="166" fontId="0" fillId="0" borderId="0" xfId="0" applyNumberFormat="1" applyProtection="1"/>
    <xf numFmtId="0" fontId="3" fillId="2" borderId="6" xfId="0" applyFont="1" applyFill="1" applyBorder="1" applyAlignment="1" applyProtection="1">
      <alignment horizontal="center" vertical="center"/>
    </xf>
    <xf numFmtId="0" fontId="3" fillId="0" borderId="10" xfId="0" applyFont="1" applyBorder="1" applyAlignment="1" applyProtection="1">
      <alignment horizontal="center" vertical="center"/>
    </xf>
    <xf numFmtId="0" fontId="3" fillId="0" borderId="11" xfId="0" applyFont="1" applyBorder="1" applyAlignment="1" applyProtection="1">
      <alignment horizontal="center" vertical="center"/>
    </xf>
    <xf numFmtId="0" fontId="3" fillId="2" borderId="11" xfId="0" applyFont="1" applyFill="1" applyBorder="1" applyAlignment="1" applyProtection="1">
      <alignment horizontal="center" vertical="center"/>
    </xf>
    <xf numFmtId="0" fontId="3" fillId="2" borderId="16" xfId="0" applyFont="1" applyFill="1" applyBorder="1" applyAlignment="1" applyProtection="1">
      <alignment horizontal="center" vertical="center"/>
    </xf>
    <xf numFmtId="0" fontId="0" fillId="0" borderId="7" xfId="0" applyFont="1" applyBorder="1" applyProtection="1"/>
    <xf numFmtId="0" fontId="3" fillId="2" borderId="43" xfId="0" applyFont="1" applyFill="1" applyBorder="1" applyAlignment="1" applyProtection="1"/>
    <xf numFmtId="0" fontId="3" fillId="2" borderId="9" xfId="0" applyFont="1" applyFill="1" applyBorder="1" applyAlignment="1"/>
    <xf numFmtId="0" fontId="0" fillId="0" borderId="0" xfId="0" applyAlignment="1">
      <alignment horizontal="center"/>
    </xf>
    <xf numFmtId="0" fontId="10" fillId="0" borderId="8" xfId="0" applyFont="1" applyBorder="1"/>
    <xf numFmtId="0" fontId="10" fillId="0" borderId="8" xfId="0" applyFont="1" applyBorder="1" applyAlignment="1">
      <alignment horizontal="center"/>
    </xf>
    <xf numFmtId="0" fontId="0" fillId="0" borderId="9" xfId="0" applyBorder="1"/>
    <xf numFmtId="0" fontId="0" fillId="0" borderId="8" xfId="0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3" fillId="2" borderId="8" xfId="0" applyFont="1" applyFill="1" applyBorder="1" applyAlignment="1">
      <alignment horizontal="left"/>
    </xf>
    <xf numFmtId="0" fontId="3" fillId="2" borderId="1" xfId="0" applyFont="1" applyFill="1" applyBorder="1" applyAlignment="1" applyProtection="1">
      <alignment horizontal="center" vertical="center"/>
    </xf>
    <xf numFmtId="0" fontId="3" fillId="2" borderId="19" xfId="0" applyFont="1" applyFill="1" applyBorder="1" applyAlignment="1" applyProtection="1">
      <alignment horizontal="left"/>
    </xf>
    <xf numFmtId="0" fontId="3" fillId="2" borderId="14" xfId="0" applyFont="1" applyFill="1" applyBorder="1" applyAlignment="1" applyProtection="1">
      <alignment horizontal="left"/>
    </xf>
    <xf numFmtId="0" fontId="3" fillId="2" borderId="8" xfId="0" applyFont="1" applyFill="1" applyBorder="1" applyAlignment="1" applyProtection="1">
      <alignment horizontal="center"/>
    </xf>
    <xf numFmtId="0" fontId="3" fillId="2" borderId="6" xfId="0" applyFont="1" applyFill="1" applyBorder="1" applyAlignment="1" applyProtection="1">
      <alignment horizontal="center"/>
    </xf>
    <xf numFmtId="0" fontId="0" fillId="4" borderId="10" xfId="0" applyFont="1" applyFill="1" applyBorder="1" applyAlignment="1" applyProtection="1"/>
    <xf numFmtId="0" fontId="0" fillId="4" borderId="21" xfId="0" applyFont="1" applyFill="1" applyBorder="1" applyAlignment="1" applyProtection="1"/>
    <xf numFmtId="0" fontId="7" fillId="2" borderId="8" xfId="0" applyFont="1" applyFill="1" applyBorder="1" applyAlignment="1">
      <alignment horizontal="center"/>
    </xf>
    <xf numFmtId="0" fontId="0" fillId="5" borderId="0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left"/>
    </xf>
    <xf numFmtId="0" fontId="3" fillId="2" borderId="22" xfId="0" applyFont="1" applyFill="1" applyBorder="1" applyAlignment="1">
      <alignment horizontal="left"/>
    </xf>
    <xf numFmtId="0" fontId="3" fillId="2" borderId="18" xfId="0" applyFont="1" applyFill="1" applyBorder="1" applyAlignment="1">
      <alignment horizontal="left"/>
    </xf>
    <xf numFmtId="0" fontId="3" fillId="2" borderId="10" xfId="0" applyFont="1" applyFill="1" applyBorder="1" applyAlignment="1">
      <alignment horizontal="left"/>
    </xf>
    <xf numFmtId="0" fontId="1" fillId="2" borderId="1" xfId="0" applyFont="1" applyFill="1" applyBorder="1" applyAlignment="1" applyProtection="1">
      <alignment horizontal="center"/>
      <protection locked="0"/>
    </xf>
    <xf numFmtId="0" fontId="3" fillId="2" borderId="9" xfId="0" applyFont="1" applyFill="1" applyBorder="1" applyAlignment="1" applyProtection="1">
      <alignment horizontal="left"/>
    </xf>
    <xf numFmtId="0" fontId="7" fillId="2" borderId="8" xfId="0" applyFont="1" applyFill="1" applyBorder="1" applyAlignment="1" applyProtection="1">
      <alignment horizontal="center"/>
    </xf>
    <xf numFmtId="0" fontId="0" fillId="5" borderId="0" xfId="0" applyFont="1" applyFill="1" applyBorder="1" applyAlignment="1" applyProtection="1">
      <alignment horizontal="center"/>
    </xf>
    <xf numFmtId="0" fontId="0" fillId="5" borderId="38" xfId="0" applyFont="1" applyFill="1" applyBorder="1" applyAlignment="1" applyProtection="1">
      <alignment horizontal="center"/>
    </xf>
    <xf numFmtId="0" fontId="3" fillId="2" borderId="46" xfId="0" applyFont="1" applyFill="1" applyBorder="1" applyAlignment="1" applyProtection="1">
      <alignment horizontal="left"/>
    </xf>
    <xf numFmtId="0" fontId="3" fillId="2" borderId="2" xfId="0" applyFont="1" applyFill="1" applyBorder="1" applyAlignment="1">
      <alignment horizontal="left"/>
    </xf>
    <xf numFmtId="0" fontId="3" fillId="2" borderId="9" xfId="0" applyFont="1" applyFill="1" applyBorder="1" applyAlignment="1">
      <alignment horizontal="left"/>
    </xf>
    <xf numFmtId="0" fontId="3" fillId="2" borderId="11" xfId="0" applyFont="1" applyFill="1" applyBorder="1" applyAlignment="1" applyProtection="1">
      <alignment horizontal="left"/>
    </xf>
    <xf numFmtId="0" fontId="3" fillId="2" borderId="48" xfId="0" applyFont="1" applyFill="1" applyBorder="1" applyAlignment="1" applyProtection="1">
      <alignment horizontal="left"/>
    </xf>
    <xf numFmtId="0" fontId="0" fillId="5" borderId="38" xfId="0" applyFont="1" applyFill="1" applyBorder="1" applyAlignment="1">
      <alignment horizontal="center"/>
    </xf>
  </cellXfs>
  <cellStyles count="3">
    <cellStyle name="Normal" xfId="0" builtinId="0"/>
    <cellStyle name="Porcentagem" xfId="2" builtinId="5"/>
    <cellStyle name="Vírgula" xfId="1" builtinId="3"/>
  </cellStyles>
  <dxfs count="6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6D9F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D7E4BD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0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7F8C05-7D9F-4A9E-9CAF-272369836029}">
  <dimension ref="A1:C4"/>
  <sheetViews>
    <sheetView workbookViewId="0">
      <selection activeCell="B4" sqref="B4"/>
    </sheetView>
  </sheetViews>
  <sheetFormatPr defaultRowHeight="15" x14ac:dyDescent="0.25"/>
  <cols>
    <col min="2" max="2" width="34.140625" bestFit="1" customWidth="1"/>
    <col min="3" max="3" width="12.7109375" style="121" bestFit="1" customWidth="1"/>
  </cols>
  <sheetData>
    <row r="1" spans="1:3" x14ac:dyDescent="0.25">
      <c r="B1" s="125" t="s">
        <v>53</v>
      </c>
      <c r="C1" s="125" t="s">
        <v>54</v>
      </c>
    </row>
    <row r="2" spans="1:3" x14ac:dyDescent="0.25">
      <c r="A2" s="124" t="s">
        <v>47</v>
      </c>
      <c r="B2" s="122" t="s">
        <v>50</v>
      </c>
      <c r="C2" s="123">
        <v>30</v>
      </c>
    </row>
    <row r="3" spans="1:3" x14ac:dyDescent="0.25">
      <c r="A3" s="124" t="s">
        <v>48</v>
      </c>
      <c r="B3" s="122" t="s">
        <v>51</v>
      </c>
      <c r="C3" s="123">
        <v>40</v>
      </c>
    </row>
    <row r="4" spans="1:3" x14ac:dyDescent="0.25">
      <c r="A4" s="124" t="s">
        <v>49</v>
      </c>
      <c r="B4" s="122" t="s">
        <v>52</v>
      </c>
      <c r="C4" s="123">
        <v>20</v>
      </c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79"/>
  <sheetViews>
    <sheetView tabSelected="1" topLeftCell="A50" zoomScaleNormal="100" zoomScalePageLayoutView="110" workbookViewId="0">
      <selection activeCell="A5" sqref="A5:A10"/>
    </sheetView>
  </sheetViews>
  <sheetFormatPr defaultColWidth="8.7109375" defaultRowHeight="15" x14ac:dyDescent="0.25"/>
  <cols>
    <col min="1" max="1" width="14.42578125" customWidth="1"/>
    <col min="2" max="2" width="33.28515625" customWidth="1"/>
    <col min="3" max="3" width="15.42578125" customWidth="1"/>
    <col min="4" max="4" width="11.5703125" customWidth="1"/>
    <col min="5" max="5" width="14.42578125" customWidth="1"/>
    <col min="6" max="6" width="13.85546875" customWidth="1"/>
    <col min="7" max="7" width="17.7109375" customWidth="1"/>
    <col min="8" max="9" width="14.85546875" customWidth="1"/>
    <col min="10" max="10" width="17.7109375" customWidth="1"/>
    <col min="11" max="11" width="21" customWidth="1"/>
    <col min="14" max="14" width="11.42578125" customWidth="1"/>
  </cols>
  <sheetData>
    <row r="1" spans="1:18" ht="21.75" thickBot="1" x14ac:dyDescent="0.4">
      <c r="A1" s="126" t="s">
        <v>0</v>
      </c>
      <c r="B1" s="126"/>
      <c r="C1" s="126"/>
      <c r="D1" s="126"/>
      <c r="E1" s="126"/>
      <c r="F1" s="126"/>
      <c r="G1" s="126"/>
      <c r="H1" s="126"/>
      <c r="I1" s="126"/>
      <c r="J1" s="126"/>
      <c r="K1" s="16"/>
      <c r="L1" s="16"/>
      <c r="M1" s="16"/>
      <c r="N1" s="16"/>
      <c r="O1" s="16"/>
      <c r="P1" s="16"/>
      <c r="Q1" s="16"/>
      <c r="R1" s="16"/>
    </row>
    <row r="2" spans="1:18" x14ac:dyDescent="0.25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</row>
    <row r="3" spans="1:18" x14ac:dyDescent="0.25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</row>
    <row r="4" spans="1:18" ht="19.5" thickBot="1" x14ac:dyDescent="0.35">
      <c r="A4" s="127" t="s">
        <v>1</v>
      </c>
      <c r="B4" s="127"/>
      <c r="C4" s="127"/>
      <c r="D4" s="127"/>
      <c r="E4" s="127"/>
      <c r="F4" s="127"/>
      <c r="G4" s="127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</row>
    <row r="5" spans="1:18" ht="60.75" thickBot="1" x14ac:dyDescent="0.3">
      <c r="A5" s="128" t="s">
        <v>17</v>
      </c>
      <c r="B5" s="3" t="s">
        <v>2</v>
      </c>
      <c r="C5" s="4" t="s">
        <v>3</v>
      </c>
      <c r="D5" s="5" t="s">
        <v>4</v>
      </c>
      <c r="E5" s="4" t="s">
        <v>5</v>
      </c>
      <c r="F5" s="6" t="s">
        <v>6</v>
      </c>
      <c r="G5" s="113" t="s">
        <v>7</v>
      </c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</row>
    <row r="6" spans="1:18" ht="15.75" thickBot="1" x14ac:dyDescent="0.3">
      <c r="A6" s="128"/>
      <c r="B6" s="84" t="s">
        <v>50</v>
      </c>
      <c r="C6" s="85">
        <v>31</v>
      </c>
      <c r="D6" s="85"/>
      <c r="E6" s="85">
        <v>13</v>
      </c>
      <c r="F6" s="86">
        <v>87</v>
      </c>
      <c r="G6" s="114">
        <f t="shared" ref="G6:G10" si="0">SUM(C6:F6)</f>
        <v>131</v>
      </c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</row>
    <row r="7" spans="1:18" ht="15.75" thickBot="1" x14ac:dyDescent="0.3">
      <c r="A7" s="128"/>
      <c r="B7" s="84" t="s">
        <v>51</v>
      </c>
      <c r="C7" s="85">
        <v>1</v>
      </c>
      <c r="D7" s="85"/>
      <c r="E7" s="85">
        <v>2</v>
      </c>
      <c r="F7" s="86">
        <v>16</v>
      </c>
      <c r="G7" s="114">
        <f t="shared" si="0"/>
        <v>19</v>
      </c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</row>
    <row r="8" spans="1:18" ht="15.75" thickBot="1" x14ac:dyDescent="0.3">
      <c r="A8" s="128"/>
      <c r="B8" s="84" t="s">
        <v>52</v>
      </c>
      <c r="C8" s="85">
        <v>5</v>
      </c>
      <c r="D8" s="85"/>
      <c r="E8" s="85">
        <v>1</v>
      </c>
      <c r="F8" s="86">
        <v>16</v>
      </c>
      <c r="G8" s="114">
        <f t="shared" si="0"/>
        <v>22</v>
      </c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</row>
    <row r="9" spans="1:18" ht="15.75" thickBot="1" x14ac:dyDescent="0.3">
      <c r="A9" s="128"/>
      <c r="B9" s="84" t="s">
        <v>11</v>
      </c>
      <c r="C9" s="85">
        <v>11</v>
      </c>
      <c r="D9" s="85"/>
      <c r="E9" s="85"/>
      <c r="F9" s="86">
        <v>5</v>
      </c>
      <c r="G9" s="114">
        <f t="shared" si="0"/>
        <v>16</v>
      </c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</row>
    <row r="10" spans="1:18" ht="15.75" thickBot="1" x14ac:dyDescent="0.3">
      <c r="A10" s="128"/>
      <c r="B10" s="84" t="s">
        <v>12</v>
      </c>
      <c r="C10" s="85">
        <v>2</v>
      </c>
      <c r="D10" s="85"/>
      <c r="E10" s="85">
        <v>2</v>
      </c>
      <c r="F10" s="86">
        <v>3</v>
      </c>
      <c r="G10" s="114">
        <f t="shared" si="0"/>
        <v>7</v>
      </c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</row>
    <row r="11" spans="1:18" ht="18.75" x14ac:dyDescent="0.25">
      <c r="A11" s="129" t="s">
        <v>13</v>
      </c>
      <c r="B11" s="129"/>
      <c r="C11" s="7">
        <f>SUM(C6:C10)</f>
        <v>50</v>
      </c>
      <c r="D11" s="7">
        <f t="shared" ref="D11:F11" si="1">SUM(D6:D10)</f>
        <v>0</v>
      </c>
      <c r="E11" s="7">
        <f t="shared" si="1"/>
        <v>18</v>
      </c>
      <c r="F11" s="7">
        <f t="shared" si="1"/>
        <v>127</v>
      </c>
      <c r="G11" s="115">
        <f>SUM(G6:G10)</f>
        <v>195</v>
      </c>
      <c r="H11" s="9" t="s">
        <v>14</v>
      </c>
      <c r="I11" s="10">
        <f>G11</f>
        <v>195</v>
      </c>
      <c r="J11" s="16"/>
      <c r="K11" s="16"/>
      <c r="L11" s="16"/>
      <c r="M11" s="16"/>
      <c r="N11" s="16"/>
      <c r="O11" s="16"/>
      <c r="P11" s="16"/>
      <c r="Q11" s="16"/>
      <c r="R11" s="16"/>
    </row>
    <row r="12" spans="1:18" ht="15" customHeight="1" x14ac:dyDescent="0.25">
      <c r="A12" s="129" t="s">
        <v>15</v>
      </c>
      <c r="B12" s="129"/>
      <c r="C12" s="11">
        <f>SUM(C6:C8)</f>
        <v>37</v>
      </c>
      <c r="D12" s="11">
        <f t="shared" ref="D12:F12" si="2">SUM(D6:D8)</f>
        <v>0</v>
      </c>
      <c r="E12" s="11">
        <f t="shared" si="2"/>
        <v>16</v>
      </c>
      <c r="F12" s="11">
        <f t="shared" si="2"/>
        <v>119</v>
      </c>
      <c r="G12" s="116">
        <f>SUM(G6:G8)</f>
        <v>172</v>
      </c>
      <c r="H12" s="14" t="s">
        <v>16</v>
      </c>
      <c r="I12" s="15">
        <f>G12</f>
        <v>172</v>
      </c>
      <c r="J12" s="16"/>
      <c r="K12" s="16"/>
      <c r="L12" s="16"/>
      <c r="M12" s="16"/>
      <c r="N12" s="16"/>
      <c r="O12" s="16"/>
      <c r="P12" s="16"/>
      <c r="Q12" s="16"/>
      <c r="R12" s="16"/>
    </row>
    <row r="13" spans="1:18" x14ac:dyDescent="0.25">
      <c r="A13" s="1"/>
      <c r="B13" s="1"/>
      <c r="C13" s="1"/>
      <c r="D13" s="1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</row>
    <row r="14" spans="1:18" x14ac:dyDescent="0.25">
      <c r="A14" s="130" t="s">
        <v>17</v>
      </c>
      <c r="B14" s="117" t="s">
        <v>2</v>
      </c>
      <c r="C14" s="89" t="s">
        <v>18</v>
      </c>
      <c r="D14" s="89" t="s">
        <v>5</v>
      </c>
      <c r="E14" s="90" t="s">
        <v>6</v>
      </c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</row>
    <row r="15" spans="1:18" x14ac:dyDescent="0.25">
      <c r="A15" s="130"/>
      <c r="B15" s="118" t="str">
        <f>B6</f>
        <v>CLAUDEMIR DA SILVA PAULA</v>
      </c>
      <c r="C15" s="93">
        <f>(C6+D6/2)</f>
        <v>31</v>
      </c>
      <c r="D15" s="93">
        <f t="shared" ref="D15:E17" si="3">E6</f>
        <v>13</v>
      </c>
      <c r="E15" s="94">
        <f t="shared" si="3"/>
        <v>87</v>
      </c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</row>
    <row r="16" spans="1:18" x14ac:dyDescent="0.25">
      <c r="A16" s="130"/>
      <c r="B16" s="118" t="str">
        <f>B7</f>
        <v>JULIO ROBSON AZEVEDO GAMBARRA</v>
      </c>
      <c r="C16" s="93">
        <f>(C7+D7/2)</f>
        <v>1</v>
      </c>
      <c r="D16" s="93">
        <f t="shared" si="3"/>
        <v>2</v>
      </c>
      <c r="E16" s="94">
        <f t="shared" si="3"/>
        <v>16</v>
      </c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</row>
    <row r="17" spans="1:18" x14ac:dyDescent="0.25">
      <c r="A17" s="130"/>
      <c r="B17" s="118" t="str">
        <f>B8</f>
        <v>MARIA DO SOCORRO GOMES TORRES</v>
      </c>
      <c r="C17" s="93">
        <f>(C8+D8/2)</f>
        <v>5</v>
      </c>
      <c r="D17" s="93">
        <f t="shared" si="3"/>
        <v>1</v>
      </c>
      <c r="E17" s="94">
        <f t="shared" si="3"/>
        <v>16</v>
      </c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</row>
    <row r="18" spans="1:18" x14ac:dyDescent="0.25">
      <c r="A18" s="130"/>
      <c r="B18" s="118" t="s">
        <v>11</v>
      </c>
      <c r="C18" s="93">
        <f>(C9+D9/2)</f>
        <v>11</v>
      </c>
      <c r="D18" s="93">
        <f t="shared" ref="D18:E19" si="4">E9</f>
        <v>0</v>
      </c>
      <c r="E18" s="94">
        <f t="shared" si="4"/>
        <v>5</v>
      </c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</row>
    <row r="19" spans="1:18" x14ac:dyDescent="0.25">
      <c r="A19" s="130"/>
      <c r="B19" s="118" t="s">
        <v>12</v>
      </c>
      <c r="C19" s="93">
        <f>(C10+D10/2)</f>
        <v>2</v>
      </c>
      <c r="D19" s="93">
        <f t="shared" si="4"/>
        <v>2</v>
      </c>
      <c r="E19" s="94">
        <f t="shared" si="4"/>
        <v>3</v>
      </c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</row>
    <row r="20" spans="1:18" x14ac:dyDescent="0.25">
      <c r="A20" s="131" t="s">
        <v>13</v>
      </c>
      <c r="B20" s="131"/>
      <c r="C20" s="93">
        <f>SUM(C15:C19)</f>
        <v>50</v>
      </c>
      <c r="D20" s="93">
        <f>SUM(D15:D19)</f>
        <v>18</v>
      </c>
      <c r="E20" s="94">
        <f>SUM(E15:E19)</f>
        <v>127</v>
      </c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</row>
    <row r="21" spans="1:18" x14ac:dyDescent="0.25">
      <c r="A21" s="132" t="s">
        <v>15</v>
      </c>
      <c r="B21" s="132"/>
      <c r="C21" s="96">
        <f>SUM(C15:C17)</f>
        <v>37</v>
      </c>
      <c r="D21" s="96">
        <f>SUM(D15:D17)</f>
        <v>16</v>
      </c>
      <c r="E21" s="97">
        <f>SUM(E15:E17)</f>
        <v>119</v>
      </c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</row>
    <row r="22" spans="1:18" x14ac:dyDescent="0.25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</row>
    <row r="23" spans="1:18" x14ac:dyDescent="0.25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</row>
    <row r="24" spans="1:18" x14ac:dyDescent="0.25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</row>
    <row r="25" spans="1:18" x14ac:dyDescent="0.25">
      <c r="A25" s="16"/>
      <c r="B25" s="16"/>
      <c r="C25" s="16"/>
      <c r="D25" s="16"/>
      <c r="E25" s="133" t="s">
        <v>19</v>
      </c>
      <c r="F25" s="133"/>
      <c r="G25" s="134" t="s">
        <v>20</v>
      </c>
      <c r="H25" s="134"/>
      <c r="I25" s="134"/>
      <c r="J25" s="134"/>
      <c r="K25" s="16"/>
      <c r="L25" s="16"/>
      <c r="M25" s="16"/>
      <c r="N25" s="16"/>
      <c r="O25" s="16"/>
      <c r="P25" s="16"/>
      <c r="Q25" s="16"/>
      <c r="R25" s="16"/>
    </row>
    <row r="26" spans="1:18" ht="15.75" x14ac:dyDescent="0.25">
      <c r="A26" s="16"/>
      <c r="B26" s="16"/>
      <c r="C26" s="16"/>
      <c r="D26" s="16"/>
      <c r="E26" s="98" t="s">
        <v>18</v>
      </c>
      <c r="F26" s="99">
        <f>IFERROR(0.7*I11/C20,"")</f>
        <v>2.73</v>
      </c>
      <c r="G26" s="135" t="s">
        <v>21</v>
      </c>
      <c r="H26" s="135"/>
      <c r="I26" s="135"/>
      <c r="J26" s="135"/>
      <c r="K26" s="16"/>
      <c r="L26" s="16"/>
      <c r="M26" s="16"/>
      <c r="N26" s="16"/>
      <c r="O26" s="16"/>
      <c r="P26" s="16"/>
      <c r="Q26" s="16"/>
      <c r="R26" s="16"/>
    </row>
    <row r="27" spans="1:18" ht="15.75" x14ac:dyDescent="0.25">
      <c r="A27" s="16"/>
      <c r="B27" s="16"/>
      <c r="C27" s="16"/>
      <c r="D27" s="16"/>
      <c r="E27" s="98" t="s">
        <v>22</v>
      </c>
      <c r="F27" s="99">
        <f>IFERROR(0.15*I11/D20,"")</f>
        <v>1.625</v>
      </c>
      <c r="G27" s="135" t="s">
        <v>23</v>
      </c>
      <c r="H27" s="135"/>
      <c r="I27" s="135"/>
      <c r="J27" s="135"/>
      <c r="K27" s="16"/>
      <c r="L27" s="16"/>
      <c r="M27" s="16"/>
      <c r="N27" s="16"/>
      <c r="O27" s="16"/>
      <c r="P27" s="16"/>
      <c r="Q27" s="16"/>
      <c r="R27" s="16"/>
    </row>
    <row r="28" spans="1:18" ht="15.75" x14ac:dyDescent="0.25">
      <c r="A28" s="16"/>
      <c r="B28" s="16"/>
      <c r="C28" s="16"/>
      <c r="D28" s="16"/>
      <c r="E28" s="98" t="s">
        <v>24</v>
      </c>
      <c r="F28" s="99">
        <f>IFERROR(0.15*I11/E20,"")</f>
        <v>0.23031496062992127</v>
      </c>
      <c r="G28" s="136" t="s">
        <v>25</v>
      </c>
      <c r="H28" s="136"/>
      <c r="I28" s="136"/>
      <c r="J28" s="136"/>
      <c r="K28" s="16"/>
      <c r="L28" s="16"/>
      <c r="M28" s="16"/>
      <c r="N28" s="16"/>
      <c r="O28" s="16"/>
      <c r="P28" s="16"/>
      <c r="Q28" s="16"/>
      <c r="R28" s="16"/>
    </row>
    <row r="29" spans="1:18" x14ac:dyDescent="0.25">
      <c r="A29" s="16"/>
      <c r="B29" s="16"/>
      <c r="C29" s="16"/>
      <c r="D29" s="16"/>
      <c r="E29" s="100"/>
      <c r="F29" s="100"/>
      <c r="G29" s="101"/>
      <c r="H29" s="101"/>
      <c r="I29" s="101"/>
      <c r="J29" s="101"/>
      <c r="K29" s="16"/>
      <c r="L29" s="16"/>
      <c r="M29" s="16"/>
      <c r="N29" s="16"/>
      <c r="O29" s="16"/>
      <c r="P29" s="16"/>
      <c r="Q29" s="16"/>
      <c r="R29" s="16"/>
    </row>
    <row r="30" spans="1:18" x14ac:dyDescent="0.25">
      <c r="A30" s="16"/>
      <c r="B30" s="16"/>
      <c r="C30" s="16"/>
      <c r="D30" s="16"/>
      <c r="E30" s="133" t="s">
        <v>19</v>
      </c>
      <c r="F30" s="133"/>
      <c r="G30" s="134" t="s">
        <v>26</v>
      </c>
      <c r="H30" s="134"/>
      <c r="I30" s="134"/>
      <c r="J30" s="134"/>
      <c r="K30" s="16"/>
      <c r="L30" s="16"/>
      <c r="M30" s="16"/>
      <c r="N30" s="16"/>
      <c r="O30" s="16"/>
      <c r="P30" s="16"/>
      <c r="Q30" s="16"/>
      <c r="R30" s="16"/>
    </row>
    <row r="31" spans="1:18" ht="15.75" x14ac:dyDescent="0.25">
      <c r="A31" s="16"/>
      <c r="B31" s="16"/>
      <c r="C31" s="16"/>
      <c r="D31" s="16"/>
      <c r="E31" s="98" t="s">
        <v>18</v>
      </c>
      <c r="F31" s="99">
        <f>IFERROR(0.7*I12/C21,"")</f>
        <v>3.2540540540540537</v>
      </c>
      <c r="G31" s="135" t="s">
        <v>27</v>
      </c>
      <c r="H31" s="135"/>
      <c r="I31" s="135"/>
      <c r="J31" s="135"/>
      <c r="K31" s="16"/>
      <c r="L31" s="16"/>
      <c r="M31" s="16"/>
      <c r="N31" s="16"/>
      <c r="O31" s="16"/>
      <c r="P31" s="16"/>
      <c r="Q31" s="16"/>
      <c r="R31" s="16"/>
    </row>
    <row r="32" spans="1:18" ht="15.75" x14ac:dyDescent="0.25">
      <c r="A32" s="16"/>
      <c r="B32" s="16"/>
      <c r="C32" s="16"/>
      <c r="D32" s="16"/>
      <c r="E32" s="98" t="s">
        <v>22</v>
      </c>
      <c r="F32" s="99">
        <f>IFERROR(0.15*I12/D21,"")</f>
        <v>1.6125</v>
      </c>
      <c r="G32" s="135" t="s">
        <v>28</v>
      </c>
      <c r="H32" s="135"/>
      <c r="I32" s="135"/>
      <c r="J32" s="135"/>
      <c r="K32" s="16"/>
      <c r="L32" s="16"/>
      <c r="M32" s="16"/>
      <c r="N32" s="16"/>
      <c r="O32" s="16"/>
      <c r="P32" s="16"/>
      <c r="Q32" s="16"/>
      <c r="R32" s="16"/>
    </row>
    <row r="33" spans="1:18" ht="15.75" x14ac:dyDescent="0.25">
      <c r="A33" s="16"/>
      <c r="B33" s="16"/>
      <c r="C33" s="16"/>
      <c r="D33" s="16"/>
      <c r="E33" s="98" t="s">
        <v>24</v>
      </c>
      <c r="F33" s="99">
        <f>IFERROR(0.15*I12/E21,"")</f>
        <v>0.21680672268907564</v>
      </c>
      <c r="G33" s="136" t="s">
        <v>29</v>
      </c>
      <c r="H33" s="136"/>
      <c r="I33" s="136"/>
      <c r="J33" s="136"/>
      <c r="K33" s="16"/>
      <c r="L33" s="16"/>
      <c r="M33" s="16"/>
      <c r="N33" s="16"/>
      <c r="O33" s="16"/>
      <c r="P33" s="16"/>
      <c r="Q33" s="16"/>
      <c r="R33" s="16"/>
    </row>
    <row r="34" spans="1:18" x14ac:dyDescent="0.25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</row>
    <row r="35" spans="1:18" x14ac:dyDescent="0.25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</row>
    <row r="36" spans="1:18" x14ac:dyDescent="0.25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</row>
    <row r="37" spans="1:18" x14ac:dyDescent="0.25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</row>
    <row r="38" spans="1:18" x14ac:dyDescent="0.25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</row>
    <row r="39" spans="1:18" x14ac:dyDescent="0.25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</row>
    <row r="40" spans="1:18" x14ac:dyDescent="0.25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</row>
    <row r="41" spans="1:18" x14ac:dyDescent="0.25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</row>
    <row r="42" spans="1:18" x14ac:dyDescent="0.25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</row>
    <row r="43" spans="1:18" ht="23.25" x14ac:dyDescent="0.35">
      <c r="A43" s="137" t="s">
        <v>30</v>
      </c>
      <c r="B43" s="137"/>
      <c r="C43" s="137"/>
      <c r="D43" s="137"/>
      <c r="E43" s="137"/>
      <c r="F43" s="137"/>
      <c r="G43" s="137"/>
      <c r="H43" s="137"/>
      <c r="I43" s="137"/>
      <c r="J43" s="137"/>
      <c r="K43" s="16"/>
      <c r="L43" s="16"/>
      <c r="M43" s="16"/>
      <c r="N43" s="16"/>
      <c r="O43" s="16"/>
      <c r="P43" s="16"/>
      <c r="Q43" s="16"/>
      <c r="R43" s="16"/>
    </row>
    <row r="44" spans="1:18" x14ac:dyDescent="0.25">
      <c r="A44" s="16"/>
      <c r="B44" s="16"/>
      <c r="C44" s="138" t="s">
        <v>31</v>
      </c>
      <c r="D44" s="138"/>
      <c r="E44" s="138"/>
      <c r="F44" s="138"/>
      <c r="G44" s="138" t="s">
        <v>32</v>
      </c>
      <c r="H44" s="138"/>
      <c r="I44" s="138"/>
      <c r="J44" s="138"/>
      <c r="K44" s="16"/>
      <c r="L44" s="16"/>
      <c r="M44" s="16"/>
      <c r="N44" s="16"/>
      <c r="O44" s="16"/>
      <c r="P44" s="16"/>
      <c r="Q44" s="16"/>
      <c r="R44" s="16"/>
    </row>
    <row r="45" spans="1:18" ht="15.75" x14ac:dyDescent="0.25">
      <c r="A45" s="16"/>
      <c r="B45" s="16"/>
      <c r="C45" s="17" t="s">
        <v>33</v>
      </c>
      <c r="D45" s="18" t="s">
        <v>34</v>
      </c>
      <c r="E45" s="18" t="s">
        <v>35</v>
      </c>
      <c r="F45" s="19" t="s">
        <v>36</v>
      </c>
      <c r="G45" s="17" t="s">
        <v>33</v>
      </c>
      <c r="H45" s="18" t="s">
        <v>34</v>
      </c>
      <c r="I45" s="18" t="s">
        <v>35</v>
      </c>
      <c r="J45" s="19" t="s">
        <v>36</v>
      </c>
      <c r="K45" s="16"/>
      <c r="L45" s="16"/>
      <c r="M45" s="16"/>
      <c r="N45" s="16"/>
      <c r="O45" s="16"/>
      <c r="P45" s="16"/>
      <c r="Q45" s="16"/>
      <c r="R45" s="16"/>
    </row>
    <row r="46" spans="1:18" x14ac:dyDescent="0.25">
      <c r="A46" s="139" t="str">
        <f>B15</f>
        <v>CLAUDEMIR DA SILVA PAULA</v>
      </c>
      <c r="B46" s="139"/>
      <c r="C46" s="20">
        <f>C15*F$26</f>
        <v>84.63</v>
      </c>
      <c r="D46" s="21">
        <f>D15*F$27</f>
        <v>21.125</v>
      </c>
      <c r="E46" s="21">
        <f>E15*F$28</f>
        <v>20.037401574803152</v>
      </c>
      <c r="F46" s="22">
        <f t="shared" ref="F46:F50" si="5">SUM(C46:E46)</f>
        <v>125.79240157480315</v>
      </c>
      <c r="G46" s="23">
        <f t="shared" ref="G46:J48" si="6">C46/C$49</f>
        <v>0.83783783783783772</v>
      </c>
      <c r="H46" s="24">
        <f t="shared" si="6"/>
        <v>0.8125</v>
      </c>
      <c r="I46" s="24">
        <f t="shared" si="6"/>
        <v>0.73109243697478987</v>
      </c>
      <c r="J46" s="25">
        <f t="shared" si="6"/>
        <v>0.81462539939279033</v>
      </c>
      <c r="K46" s="16"/>
      <c r="L46" s="16"/>
      <c r="M46" s="16"/>
      <c r="N46" s="16"/>
      <c r="O46" s="16"/>
      <c r="P46" s="16"/>
      <c r="Q46" s="16"/>
      <c r="R46" s="16"/>
    </row>
    <row r="47" spans="1:18" x14ac:dyDescent="0.25">
      <c r="A47" s="140" t="str">
        <f>B7</f>
        <v>JULIO ROBSON AZEVEDO GAMBARRA</v>
      </c>
      <c r="B47" s="140"/>
      <c r="C47" s="20">
        <f>C16*F$26</f>
        <v>2.73</v>
      </c>
      <c r="D47" s="21">
        <f>D16*F$27</f>
        <v>3.25</v>
      </c>
      <c r="E47" s="21">
        <f>E16*F$28</f>
        <v>3.6850393700787403</v>
      </c>
      <c r="F47" s="22">
        <f t="shared" si="5"/>
        <v>9.6650393700787411</v>
      </c>
      <c r="G47" s="23">
        <f t="shared" si="6"/>
        <v>2.7027027027027025E-2</v>
      </c>
      <c r="H47" s="24">
        <f t="shared" si="6"/>
        <v>0.125</v>
      </c>
      <c r="I47" s="24">
        <f t="shared" si="6"/>
        <v>0.13445378151260504</v>
      </c>
      <c r="J47" s="25">
        <f t="shared" si="6"/>
        <v>6.2590319116496748E-2</v>
      </c>
      <c r="K47" s="16"/>
      <c r="L47" s="16"/>
      <c r="M47" s="16"/>
      <c r="N47" s="16"/>
      <c r="O47" s="16"/>
      <c r="P47" s="16"/>
      <c r="Q47" s="16"/>
      <c r="R47" s="16"/>
    </row>
    <row r="48" spans="1:18" x14ac:dyDescent="0.25">
      <c r="A48" s="142" t="str">
        <f>B8</f>
        <v>MARIA DO SOCORRO GOMES TORRES</v>
      </c>
      <c r="B48" s="142"/>
      <c r="C48" s="20">
        <f>C17*F$26</f>
        <v>13.65</v>
      </c>
      <c r="D48" s="21">
        <f>D17*F$27</f>
        <v>1.625</v>
      </c>
      <c r="E48" s="21">
        <f>E17*F$28</f>
        <v>3.6850393700787403</v>
      </c>
      <c r="F48" s="22">
        <f t="shared" si="5"/>
        <v>18.960039370078739</v>
      </c>
      <c r="G48" s="23">
        <f t="shared" si="6"/>
        <v>0.13513513513513514</v>
      </c>
      <c r="H48" s="24">
        <f t="shared" si="6"/>
        <v>6.25E-2</v>
      </c>
      <c r="I48" s="24">
        <f t="shared" si="6"/>
        <v>0.13445378151260504</v>
      </c>
      <c r="J48" s="25">
        <f t="shared" si="6"/>
        <v>0.12278428149071285</v>
      </c>
      <c r="K48" s="16"/>
      <c r="L48" s="16"/>
      <c r="M48" s="16"/>
      <c r="N48" s="16"/>
      <c r="O48" s="16"/>
      <c r="P48" s="16"/>
      <c r="Q48" s="16"/>
      <c r="R48" s="16"/>
    </row>
    <row r="49" spans="1:18" ht="15.75" thickBot="1" x14ac:dyDescent="0.3">
      <c r="A49" s="16"/>
      <c r="B49" s="26" t="s">
        <v>37</v>
      </c>
      <c r="C49" s="27">
        <f>SUM(C46:C48)</f>
        <v>101.01</v>
      </c>
      <c r="D49" s="28">
        <f>SUM(D46:D48)</f>
        <v>26</v>
      </c>
      <c r="E49" s="28">
        <f>SUM(E46:E48)</f>
        <v>27.407480314960633</v>
      </c>
      <c r="F49" s="29">
        <f t="shared" si="5"/>
        <v>154.41748031496064</v>
      </c>
      <c r="G49" s="30">
        <f t="shared" ref="G49:J50" si="7">C49/C$51</f>
        <v>0.74</v>
      </c>
      <c r="H49" s="31">
        <f t="shared" si="7"/>
        <v>0.88888888888888884</v>
      </c>
      <c r="I49" s="32">
        <f t="shared" si="7"/>
        <v>0.93700787401574803</v>
      </c>
      <c r="J49" s="33">
        <f t="shared" si="7"/>
        <v>0.79188451443569563</v>
      </c>
      <c r="K49" s="16"/>
      <c r="L49" s="16"/>
      <c r="M49" s="16"/>
      <c r="N49" s="16"/>
      <c r="O49" s="16"/>
      <c r="P49" s="16"/>
      <c r="Q49" s="16"/>
      <c r="R49" s="16"/>
    </row>
    <row r="50" spans="1:18" x14ac:dyDescent="0.25">
      <c r="A50" s="16"/>
      <c r="B50" s="34" t="s">
        <v>38</v>
      </c>
      <c r="C50" s="35">
        <f>(C18+C19)*F$26</f>
        <v>35.49</v>
      </c>
      <c r="D50" s="36">
        <f>(D18+D19)*F$27</f>
        <v>3.25</v>
      </c>
      <c r="E50" s="36">
        <f>(E18+E19)*F$28</f>
        <v>1.8425196850393701</v>
      </c>
      <c r="F50" s="37">
        <f t="shared" si="5"/>
        <v>40.582519685039372</v>
      </c>
      <c r="G50" s="38">
        <f t="shared" si="7"/>
        <v>0.26</v>
      </c>
      <c r="H50" s="24">
        <f t="shared" si="7"/>
        <v>0.1111111111111111</v>
      </c>
      <c r="I50" s="39">
        <f t="shared" si="7"/>
        <v>6.2992125984251968E-2</v>
      </c>
      <c r="J50" s="40">
        <f t="shared" si="7"/>
        <v>0.20811548556430448</v>
      </c>
      <c r="K50" s="16"/>
      <c r="L50" s="16"/>
      <c r="M50" s="16"/>
      <c r="N50" s="16"/>
      <c r="O50" s="16"/>
      <c r="P50" s="16"/>
      <c r="Q50" s="16"/>
      <c r="R50" s="16"/>
    </row>
    <row r="51" spans="1:18" x14ac:dyDescent="0.25">
      <c r="B51" s="41" t="s">
        <v>39</v>
      </c>
      <c r="C51" s="42">
        <f>C49+C50</f>
        <v>136.5</v>
      </c>
      <c r="D51" s="43">
        <f>D49+D50</f>
        <v>29.25</v>
      </c>
      <c r="E51" s="43">
        <f>E49+E50</f>
        <v>29.250000000000004</v>
      </c>
      <c r="F51" s="44">
        <f>F49+F50</f>
        <v>195</v>
      </c>
      <c r="G51" s="45">
        <f>SUM(G49:G50)</f>
        <v>1</v>
      </c>
      <c r="H51" s="45">
        <f>SUM(H49:H50)</f>
        <v>1</v>
      </c>
      <c r="I51" s="46">
        <f>SUM(I49:I50)</f>
        <v>1</v>
      </c>
      <c r="J51" s="47">
        <f>SUM(J49:J50)</f>
        <v>1</v>
      </c>
      <c r="K51" s="16"/>
      <c r="L51" s="16"/>
      <c r="M51" s="16"/>
      <c r="N51" s="16"/>
      <c r="O51" s="16"/>
      <c r="P51" s="16"/>
      <c r="Q51" s="16"/>
      <c r="R51" s="16"/>
    </row>
    <row r="52" spans="1:18" x14ac:dyDescent="0.25">
      <c r="A52" s="16"/>
      <c r="B52" s="16"/>
      <c r="C52" s="16">
        <f>C51/$F51</f>
        <v>0.7</v>
      </c>
      <c r="D52" s="16">
        <f>D51/$F51</f>
        <v>0.15</v>
      </c>
      <c r="E52" s="16">
        <f>E51/$F51</f>
        <v>0.15000000000000002</v>
      </c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</row>
    <row r="53" spans="1:18" x14ac:dyDescent="0.25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</row>
    <row r="54" spans="1:18" x14ac:dyDescent="0.25">
      <c r="A54" s="16"/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</row>
    <row r="55" spans="1:18" x14ac:dyDescent="0.25">
      <c r="A55" s="16"/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</row>
    <row r="56" spans="1:18" x14ac:dyDescent="0.25">
      <c r="A56" s="16"/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</row>
    <row r="57" spans="1:18" ht="23.25" x14ac:dyDescent="0.35">
      <c r="A57" s="137" t="s">
        <v>40</v>
      </c>
      <c r="B57" s="137"/>
      <c r="C57" s="137"/>
      <c r="D57" s="137"/>
      <c r="E57" s="137"/>
      <c r="F57" s="137"/>
      <c r="G57" s="137"/>
      <c r="H57" s="137"/>
      <c r="I57" s="137"/>
      <c r="J57" s="137"/>
      <c r="K57" s="16"/>
      <c r="L57" s="16"/>
      <c r="M57" s="16"/>
      <c r="N57" s="16"/>
      <c r="O57" s="16"/>
      <c r="P57" s="16"/>
      <c r="Q57" s="16"/>
      <c r="R57" s="16"/>
    </row>
    <row r="58" spans="1:18" x14ac:dyDescent="0.25">
      <c r="C58" s="138" t="s">
        <v>31</v>
      </c>
      <c r="D58" s="138"/>
      <c r="E58" s="138"/>
      <c r="F58" s="138"/>
      <c r="G58" s="138" t="s">
        <v>32</v>
      </c>
      <c r="H58" s="138"/>
      <c r="I58" s="138"/>
      <c r="J58" s="138"/>
      <c r="K58" s="16"/>
      <c r="L58" s="16"/>
      <c r="M58" s="16"/>
      <c r="N58" s="16"/>
      <c r="O58" s="16"/>
      <c r="P58" s="16"/>
      <c r="Q58" s="16"/>
      <c r="R58" s="16"/>
    </row>
    <row r="59" spans="1:18" ht="16.5" thickBot="1" x14ac:dyDescent="0.3">
      <c r="C59" s="17" t="s">
        <v>33</v>
      </c>
      <c r="D59" s="18" t="s">
        <v>34</v>
      </c>
      <c r="E59" s="18" t="s">
        <v>35</v>
      </c>
      <c r="F59" s="19" t="s">
        <v>36</v>
      </c>
      <c r="G59" s="17" t="s">
        <v>33</v>
      </c>
      <c r="H59" s="18" t="s">
        <v>34</v>
      </c>
      <c r="I59" s="18" t="s">
        <v>35</v>
      </c>
      <c r="J59" s="19" t="s">
        <v>36</v>
      </c>
      <c r="K59" s="16"/>
      <c r="L59" s="16"/>
      <c r="M59" s="16"/>
      <c r="N59" s="16"/>
      <c r="O59" s="16"/>
      <c r="P59" s="16"/>
      <c r="Q59" s="16"/>
      <c r="R59" s="16"/>
    </row>
    <row r="60" spans="1:18" x14ac:dyDescent="0.25">
      <c r="A60" s="141" t="str">
        <f>A46</f>
        <v>CLAUDEMIR DA SILVA PAULA</v>
      </c>
      <c r="B60" s="141"/>
      <c r="C60" s="20">
        <f>C15*F$31</f>
        <v>100.87567567567567</v>
      </c>
      <c r="D60" s="21">
        <f>D15*F$32</f>
        <v>20.962500000000002</v>
      </c>
      <c r="E60" s="21">
        <f>E15*F$33</f>
        <v>18.86218487394958</v>
      </c>
      <c r="F60" s="22">
        <f>SUM(C60:E60)</f>
        <v>140.70036054962526</v>
      </c>
      <c r="G60" s="23">
        <f t="shared" ref="G60:J62" si="8">C60/C$63</f>
        <v>0.83783783783783794</v>
      </c>
      <c r="H60" s="24">
        <f t="shared" si="8"/>
        <v>0.8125</v>
      </c>
      <c r="I60" s="24">
        <f t="shared" si="8"/>
        <v>0.73109243697478976</v>
      </c>
      <c r="J60" s="25">
        <f t="shared" si="8"/>
        <v>0.81802535203270499</v>
      </c>
      <c r="K60" s="16"/>
      <c r="L60" s="16"/>
      <c r="M60" s="16"/>
      <c r="N60" s="16"/>
      <c r="O60" s="16"/>
      <c r="P60" s="16"/>
      <c r="Q60" s="16"/>
      <c r="R60" s="16"/>
    </row>
    <row r="61" spans="1:18" x14ac:dyDescent="0.25">
      <c r="A61" s="141" t="str">
        <f>A47</f>
        <v>JULIO ROBSON AZEVEDO GAMBARRA</v>
      </c>
      <c r="B61" s="141"/>
      <c r="C61" s="20">
        <f>C16*F$31</f>
        <v>3.2540540540540537</v>
      </c>
      <c r="D61" s="21">
        <f>D16*F$32</f>
        <v>3.2250000000000001</v>
      </c>
      <c r="E61" s="21">
        <f>E16*F$33</f>
        <v>3.4689075630252102</v>
      </c>
      <c r="F61" s="22">
        <f>SUM(C61:E61)</f>
        <v>9.9479616170792635</v>
      </c>
      <c r="G61" s="23">
        <f t="shared" si="8"/>
        <v>2.7027027027027029E-2</v>
      </c>
      <c r="H61" s="24">
        <f t="shared" si="8"/>
        <v>0.12499999999999999</v>
      </c>
      <c r="I61" s="24">
        <f t="shared" si="8"/>
        <v>0.13445378151260504</v>
      </c>
      <c r="J61" s="25">
        <f t="shared" si="8"/>
        <v>5.783698614580967E-2</v>
      </c>
      <c r="K61" s="16"/>
      <c r="L61" s="16"/>
      <c r="M61" s="16"/>
      <c r="N61" s="16"/>
      <c r="O61" s="16"/>
      <c r="P61" s="16"/>
      <c r="Q61" s="16"/>
      <c r="R61" s="16"/>
    </row>
    <row r="62" spans="1:18" ht="15.75" thickBot="1" x14ac:dyDescent="0.3">
      <c r="A62" s="141" t="str">
        <f>A48</f>
        <v>MARIA DO SOCORRO GOMES TORRES</v>
      </c>
      <c r="B62" s="141"/>
      <c r="C62" s="20">
        <f>C17*F$31</f>
        <v>16.270270270270267</v>
      </c>
      <c r="D62" s="21">
        <f>D17*F$32</f>
        <v>1.6125</v>
      </c>
      <c r="E62" s="21">
        <f>E17*F$33</f>
        <v>3.4689075630252102</v>
      </c>
      <c r="F62" s="22">
        <f>SUM(C62:E62)</f>
        <v>21.351677833295476</v>
      </c>
      <c r="G62" s="23">
        <f t="shared" si="8"/>
        <v>0.13513513513513514</v>
      </c>
      <c r="H62" s="24">
        <f t="shared" si="8"/>
        <v>6.2499999999999993E-2</v>
      </c>
      <c r="I62" s="24">
        <f t="shared" si="8"/>
        <v>0.13445378151260504</v>
      </c>
      <c r="J62" s="25">
        <f t="shared" si="8"/>
        <v>0.12413766182148532</v>
      </c>
      <c r="K62" s="16"/>
      <c r="L62" s="16"/>
      <c r="M62" s="16"/>
      <c r="N62" s="16"/>
      <c r="O62" s="16"/>
      <c r="P62" s="16"/>
      <c r="Q62" s="16"/>
      <c r="R62" s="16"/>
    </row>
    <row r="63" spans="1:18" ht="15.75" thickBot="1" x14ac:dyDescent="0.3">
      <c r="C63" s="49">
        <f>SUM(C60:C62)</f>
        <v>120.39999999999998</v>
      </c>
      <c r="D63" s="50">
        <f>SUM(D60:D62)</f>
        <v>25.800000000000004</v>
      </c>
      <c r="E63" s="50">
        <f>SUM(E60:E62)</f>
        <v>25.800000000000004</v>
      </c>
      <c r="F63" s="44">
        <f>IFERROR(SUM(F60:F62),"")</f>
        <v>172</v>
      </c>
      <c r="G63" s="51">
        <f>SUM(G60:G62)</f>
        <v>1</v>
      </c>
      <c r="H63" s="52">
        <f>SUM(H60:H62)</f>
        <v>1</v>
      </c>
      <c r="I63" s="52">
        <f>SUM(I60:I62)</f>
        <v>0.99999999999999978</v>
      </c>
      <c r="J63" s="53">
        <f>SUM(J60:J62)</f>
        <v>1</v>
      </c>
      <c r="K63" s="16"/>
      <c r="L63" s="16"/>
      <c r="M63" s="16"/>
      <c r="N63" s="16"/>
      <c r="O63" s="16"/>
      <c r="P63" s="16"/>
      <c r="Q63" s="16"/>
      <c r="R63" s="16"/>
    </row>
    <row r="64" spans="1:18" x14ac:dyDescent="0.25">
      <c r="A64" s="16"/>
      <c r="B64" s="16"/>
      <c r="C64" s="16">
        <f>C63/$F63</f>
        <v>0.69999999999999984</v>
      </c>
      <c r="D64" s="16">
        <f>D63/$F63</f>
        <v>0.15000000000000002</v>
      </c>
      <c r="E64" s="16">
        <f>E63/$F63</f>
        <v>0.15000000000000002</v>
      </c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</row>
    <row r="65" spans="1:18" x14ac:dyDescent="0.25">
      <c r="A65" s="16"/>
      <c r="B65" s="16"/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</row>
    <row r="66" spans="1:18" x14ac:dyDescent="0.25">
      <c r="A66" s="16"/>
      <c r="B66" s="16"/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</row>
    <row r="67" spans="1:18" x14ac:dyDescent="0.25">
      <c r="A67" s="16"/>
      <c r="B67" s="16"/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</row>
    <row r="68" spans="1:18" x14ac:dyDescent="0.25">
      <c r="A68" s="16"/>
      <c r="B68" s="16"/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</row>
    <row r="69" spans="1:18" x14ac:dyDescent="0.25">
      <c r="A69" s="16"/>
      <c r="B69" s="16"/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</row>
    <row r="70" spans="1:18" x14ac:dyDescent="0.25">
      <c r="A70" s="16"/>
      <c r="B70" s="16"/>
      <c r="C70" s="16"/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</row>
    <row r="71" spans="1:18" x14ac:dyDescent="0.25">
      <c r="A71" s="16"/>
      <c r="B71" s="16"/>
      <c r="C71" s="16"/>
      <c r="D71" s="16"/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</row>
    <row r="72" spans="1:18" x14ac:dyDescent="0.25">
      <c r="A72" s="16"/>
      <c r="B72" s="16"/>
      <c r="C72" s="16"/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</row>
    <row r="73" spans="1:18" x14ac:dyDescent="0.25">
      <c r="A73" s="16"/>
      <c r="B73" s="16"/>
      <c r="C73" s="16"/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</row>
    <row r="74" spans="1:18" x14ac:dyDescent="0.25">
      <c r="A74" s="16"/>
      <c r="B74" s="16"/>
      <c r="C74" s="16"/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</row>
    <row r="75" spans="1:18" x14ac:dyDescent="0.25">
      <c r="A75" s="16"/>
      <c r="B75" s="16"/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</row>
    <row r="76" spans="1:18" x14ac:dyDescent="0.25">
      <c r="A76" s="16"/>
      <c r="B76" s="16"/>
      <c r="C76" s="16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</row>
    <row r="77" spans="1:18" x14ac:dyDescent="0.25">
      <c r="A77" s="16"/>
      <c r="B77" s="16"/>
      <c r="C77" s="16"/>
      <c r="D77" s="16"/>
      <c r="E77" s="16"/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</row>
    <row r="78" spans="1:18" x14ac:dyDescent="0.25">
      <c r="A78" s="16"/>
      <c r="B78" s="16"/>
      <c r="C78" s="16"/>
      <c r="D78" s="16"/>
      <c r="E78" s="16"/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</row>
    <row r="79" spans="1:18" x14ac:dyDescent="0.25">
      <c r="A79" s="16"/>
      <c r="B79" s="16"/>
      <c r="C79" s="16"/>
      <c r="D79" s="16"/>
      <c r="E79" s="16"/>
      <c r="F79" s="16"/>
      <c r="G79" s="16"/>
      <c r="H79" s="16"/>
      <c r="I79" s="16"/>
      <c r="J79" s="16"/>
    </row>
  </sheetData>
  <sheetProtection algorithmName="SHA-512" hashValue="ZrFlprW8IqkWE8P+BxSj6JOKSd9B0MjRHpzuuEIq5IIhyUVAj1UEPVOqFAHB+gtwCTdw+q31Gm5GKfV27C88/Q==" saltValue="TDK90PQUduQaf3S0LABYrA==" spinCount="100000" sheet="1" objects="1" scenarios="1" formatCells="0" formatColumns="0" formatRows="0" selectLockedCells="1"/>
  <mergeCells count="30">
    <mergeCell ref="A46:B46"/>
    <mergeCell ref="A47:B47"/>
    <mergeCell ref="A60:B60"/>
    <mergeCell ref="A61:B61"/>
    <mergeCell ref="A62:B62"/>
    <mergeCell ref="A48:B48"/>
    <mergeCell ref="A57:J57"/>
    <mergeCell ref="C58:F58"/>
    <mergeCell ref="G58:J58"/>
    <mergeCell ref="G31:J31"/>
    <mergeCell ref="G32:J32"/>
    <mergeCell ref="G33:J33"/>
    <mergeCell ref="A43:J43"/>
    <mergeCell ref="C44:F44"/>
    <mergeCell ref="G44:J44"/>
    <mergeCell ref="G26:J26"/>
    <mergeCell ref="G27:J27"/>
    <mergeCell ref="G28:J28"/>
    <mergeCell ref="E30:F30"/>
    <mergeCell ref="G30:J30"/>
    <mergeCell ref="A14:A19"/>
    <mergeCell ref="A20:B20"/>
    <mergeCell ref="A21:B21"/>
    <mergeCell ref="E25:F25"/>
    <mergeCell ref="G25:J25"/>
    <mergeCell ref="A1:J1"/>
    <mergeCell ref="A4:G4"/>
    <mergeCell ref="A5:A10"/>
    <mergeCell ref="A11:B11"/>
    <mergeCell ref="A12:B12"/>
  </mergeCells>
  <conditionalFormatting sqref="C46:E51">
    <cfRule type="containsErrors" dxfId="5" priority="5">
      <formula>ISERROR(C46)</formula>
    </cfRule>
  </conditionalFormatting>
  <conditionalFormatting sqref="F60:J62">
    <cfRule type="containsErrors" dxfId="4" priority="4">
      <formula>ISERROR(F60)</formula>
    </cfRule>
  </conditionalFormatting>
  <conditionalFormatting sqref="G63:J63">
    <cfRule type="containsErrors" dxfId="3" priority="2">
      <formula>ISERROR(G63)</formula>
    </cfRule>
  </conditionalFormatting>
  <conditionalFormatting sqref="C60:E64">
    <cfRule type="containsErrors" dxfId="2" priority="1">
      <formula>ISERROR(C60)</formula>
    </cfRule>
  </conditionalFormatting>
  <pageMargins left="0.51180555555555496" right="0.51180555555555496" top="0.78749999999999998" bottom="0.78749999999999998" header="0.51180555555555496" footer="0.51180555555555496"/>
  <pageSetup paperSize="9" scale="56" orientation="portrait" horizontalDpi="300" verticalDpi="300"/>
  <ignoredErrors>
    <ignoredError sqref="F12 D12" formulaRange="1"/>
    <ignoredError sqref="J60:J63 C64:E64" evalError="1"/>
    <ignoredError sqref="F63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28C194-1C88-46B9-B443-61C9D8F77298}">
  <dimension ref="A1:C2"/>
  <sheetViews>
    <sheetView workbookViewId="0">
      <selection activeCell="B2" sqref="B2"/>
    </sheetView>
  </sheetViews>
  <sheetFormatPr defaultRowHeight="15" x14ac:dyDescent="0.25"/>
  <cols>
    <col min="1" max="1" width="9.7109375" bestFit="1" customWidth="1"/>
    <col min="2" max="2" width="28.28515625" bestFit="1" customWidth="1"/>
    <col min="3" max="3" width="12.7109375" bestFit="1" customWidth="1"/>
  </cols>
  <sheetData>
    <row r="1" spans="1:3" x14ac:dyDescent="0.25">
      <c r="B1" s="125" t="s">
        <v>53</v>
      </c>
      <c r="C1" s="125" t="s">
        <v>54</v>
      </c>
    </row>
    <row r="2" spans="1:3" x14ac:dyDescent="0.25">
      <c r="A2" s="124" t="s">
        <v>55</v>
      </c>
      <c r="B2" s="122" t="s">
        <v>56</v>
      </c>
      <c r="C2" s="123">
        <v>10</v>
      </c>
    </row>
  </sheetData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76"/>
  <sheetViews>
    <sheetView topLeftCell="B38" zoomScaleNormal="100" workbookViewId="0">
      <selection activeCell="F8" sqref="F8"/>
    </sheetView>
  </sheetViews>
  <sheetFormatPr defaultColWidth="8.7109375" defaultRowHeight="15" x14ac:dyDescent="0.25"/>
  <cols>
    <col min="1" max="1" width="14.42578125" customWidth="1"/>
    <col min="2" max="2" width="27.5703125" customWidth="1"/>
    <col min="3" max="3" width="15.42578125" customWidth="1"/>
    <col min="4" max="4" width="11.5703125" customWidth="1"/>
    <col min="5" max="5" width="14.42578125" customWidth="1"/>
    <col min="6" max="6" width="13.85546875" customWidth="1"/>
    <col min="7" max="7" width="17.7109375" customWidth="1"/>
    <col min="8" max="9" width="14.85546875" customWidth="1"/>
    <col min="10" max="10" width="17.7109375" customWidth="1"/>
    <col min="11" max="11" width="21" customWidth="1"/>
    <col min="14" max="14" width="11.42578125" customWidth="1"/>
  </cols>
  <sheetData>
    <row r="1" spans="1:20" ht="21" x14ac:dyDescent="0.35">
      <c r="A1" s="143" t="s">
        <v>41</v>
      </c>
      <c r="B1" s="143"/>
      <c r="C1" s="143"/>
      <c r="D1" s="143"/>
      <c r="E1" s="143"/>
      <c r="F1" s="143"/>
      <c r="G1" s="143"/>
      <c r="H1" s="143"/>
      <c r="I1" s="143"/>
      <c r="J1" s="143"/>
      <c r="K1" s="16"/>
      <c r="L1" s="16"/>
      <c r="M1" s="16"/>
      <c r="N1" s="16"/>
      <c r="O1" s="16"/>
      <c r="P1" s="16"/>
      <c r="Q1" s="16"/>
      <c r="R1" s="16"/>
      <c r="S1" s="16"/>
      <c r="T1" s="16"/>
    </row>
    <row r="2" spans="1:20" x14ac:dyDescent="0.25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</row>
    <row r="3" spans="1:20" x14ac:dyDescent="0.25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</row>
    <row r="4" spans="1:20" ht="19.5" thickBot="1" x14ac:dyDescent="0.35">
      <c r="A4" s="127" t="s">
        <v>42</v>
      </c>
      <c r="B4" s="127"/>
      <c r="C4" s="127"/>
      <c r="D4" s="127"/>
      <c r="E4" s="127"/>
      <c r="F4" s="127"/>
      <c r="G4" s="127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</row>
    <row r="5" spans="1:20" ht="60.75" thickBot="1" x14ac:dyDescent="0.3">
      <c r="A5" s="128" t="s">
        <v>44</v>
      </c>
      <c r="B5" s="55" t="s">
        <v>2</v>
      </c>
      <c r="C5" s="56" t="s">
        <v>3</v>
      </c>
      <c r="D5" s="57" t="s">
        <v>4</v>
      </c>
      <c r="E5" s="56" t="s">
        <v>5</v>
      </c>
      <c r="F5" s="58" t="s">
        <v>6</v>
      </c>
      <c r="G5" s="2" t="s">
        <v>43</v>
      </c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</row>
    <row r="6" spans="1:20" ht="15.75" thickBot="1" x14ac:dyDescent="0.3">
      <c r="A6" s="128"/>
      <c r="B6" s="81" t="s">
        <v>56</v>
      </c>
      <c r="C6" s="82">
        <v>37</v>
      </c>
      <c r="D6" s="82"/>
      <c r="E6" s="82">
        <v>12</v>
      </c>
      <c r="F6" s="83">
        <v>100</v>
      </c>
      <c r="G6" s="79">
        <f t="shared" ref="G6:G8" si="0">SUM(C6:F6)</f>
        <v>149</v>
      </c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</row>
    <row r="7" spans="1:20" ht="15.75" thickBot="1" x14ac:dyDescent="0.3">
      <c r="A7" s="128"/>
      <c r="B7" s="84" t="s">
        <v>11</v>
      </c>
      <c r="C7" s="85">
        <v>6</v>
      </c>
      <c r="D7" s="85"/>
      <c r="E7" s="85">
        <v>1</v>
      </c>
      <c r="F7" s="86">
        <v>9</v>
      </c>
      <c r="G7" s="79">
        <f t="shared" si="0"/>
        <v>16</v>
      </c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</row>
    <row r="8" spans="1:20" ht="15.75" thickBot="1" x14ac:dyDescent="0.3">
      <c r="A8" s="128"/>
      <c r="B8" s="84" t="s">
        <v>12</v>
      </c>
      <c r="C8" s="85">
        <v>7</v>
      </c>
      <c r="D8" s="85"/>
      <c r="E8" s="85">
        <v>5</v>
      </c>
      <c r="F8" s="86">
        <v>18</v>
      </c>
      <c r="G8" s="79">
        <f t="shared" si="0"/>
        <v>30</v>
      </c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</row>
    <row r="9" spans="1:20" ht="18.75" x14ac:dyDescent="0.25">
      <c r="A9" s="129" t="s">
        <v>13</v>
      </c>
      <c r="B9" s="129"/>
      <c r="C9" s="7">
        <f>SUM(C6:C8)</f>
        <v>50</v>
      </c>
      <c r="D9" s="7">
        <f>SUM(D6:D8)</f>
        <v>0</v>
      </c>
      <c r="E9" s="7">
        <f>SUM(E6:E8)</f>
        <v>18</v>
      </c>
      <c r="F9" s="8">
        <f>SUM(F6:F8)</f>
        <v>127</v>
      </c>
      <c r="G9" s="80">
        <f>SUM(C9:F9)</f>
        <v>195</v>
      </c>
      <c r="H9" s="9" t="s">
        <v>14</v>
      </c>
      <c r="I9" s="10">
        <f>G9</f>
        <v>195</v>
      </c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</row>
    <row r="10" spans="1:20" ht="15" customHeight="1" x14ac:dyDescent="0.25">
      <c r="A10" s="129" t="s">
        <v>15</v>
      </c>
      <c r="B10" s="129"/>
      <c r="C10" s="11">
        <f>SUM(C6:C6)</f>
        <v>37</v>
      </c>
      <c r="D10" s="11">
        <f>SUM(D6:D6)</f>
        <v>0</v>
      </c>
      <c r="E10" s="11">
        <f>SUM(E6:E6)</f>
        <v>12</v>
      </c>
      <c r="F10" s="12">
        <f>SUM(F6:F6)</f>
        <v>100</v>
      </c>
      <c r="G10" s="13">
        <f>SUM(G6:G6)</f>
        <v>149</v>
      </c>
      <c r="H10" s="14" t="s">
        <v>16</v>
      </c>
      <c r="I10" s="15">
        <f>G10</f>
        <v>149</v>
      </c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</row>
    <row r="11" spans="1:20" x14ac:dyDescent="0.25">
      <c r="A11" s="1"/>
      <c r="B11" s="1"/>
      <c r="C11" s="1"/>
      <c r="D11" s="1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</row>
    <row r="12" spans="1:20" x14ac:dyDescent="0.25">
      <c r="A12" s="130" t="str">
        <f>A5</f>
        <v>Vilhena</v>
      </c>
      <c r="B12" s="87" t="s">
        <v>2</v>
      </c>
      <c r="C12" s="88" t="s">
        <v>18</v>
      </c>
      <c r="D12" s="89" t="s">
        <v>5</v>
      </c>
      <c r="E12" s="90" t="s">
        <v>6</v>
      </c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</row>
    <row r="13" spans="1:20" ht="15.75" thickBot="1" x14ac:dyDescent="0.3">
      <c r="A13" s="130"/>
      <c r="B13" s="91" t="str">
        <f>B6</f>
        <v>SANTIAGO SILVA DE ANDRADE</v>
      </c>
      <c r="C13" s="92">
        <f>(C6+D6/2)</f>
        <v>37</v>
      </c>
      <c r="D13" s="93">
        <f t="shared" ref="D13:E15" si="1">E6</f>
        <v>12</v>
      </c>
      <c r="E13" s="94">
        <f t="shared" si="1"/>
        <v>100</v>
      </c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</row>
    <row r="14" spans="1:20" ht="15.75" thickBot="1" x14ac:dyDescent="0.3">
      <c r="A14" s="130"/>
      <c r="B14" s="91" t="s">
        <v>11</v>
      </c>
      <c r="C14" s="92">
        <f>(C7+D7/2)</f>
        <v>6</v>
      </c>
      <c r="D14" s="93">
        <f t="shared" si="1"/>
        <v>1</v>
      </c>
      <c r="E14" s="94">
        <f t="shared" si="1"/>
        <v>9</v>
      </c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</row>
    <row r="15" spans="1:20" x14ac:dyDescent="0.25">
      <c r="A15" s="130"/>
      <c r="B15" s="91" t="s">
        <v>12</v>
      </c>
      <c r="C15" s="92">
        <f>(C8+D8/2)</f>
        <v>7</v>
      </c>
      <c r="D15" s="93">
        <f t="shared" si="1"/>
        <v>5</v>
      </c>
      <c r="E15" s="94">
        <f t="shared" si="1"/>
        <v>18</v>
      </c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</row>
    <row r="16" spans="1:20" x14ac:dyDescent="0.25">
      <c r="A16" s="144" t="s">
        <v>13</v>
      </c>
      <c r="B16" s="144"/>
      <c r="C16" s="92">
        <f>SUM(C13:C15)</f>
        <v>50</v>
      </c>
      <c r="D16" s="93">
        <f>SUM(D13:D15)</f>
        <v>18</v>
      </c>
      <c r="E16" s="94">
        <f>SUM(E13:E15)</f>
        <v>127</v>
      </c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</row>
    <row r="17" spans="1:20" x14ac:dyDescent="0.25">
      <c r="A17" s="144" t="s">
        <v>15</v>
      </c>
      <c r="B17" s="144"/>
      <c r="C17" s="95">
        <f>SUM(C13:C13)</f>
        <v>37</v>
      </c>
      <c r="D17" s="96">
        <f>SUM(D13:D13)</f>
        <v>12</v>
      </c>
      <c r="E17" s="97">
        <f>SUM(E13:E13)</f>
        <v>100</v>
      </c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</row>
    <row r="18" spans="1:20" x14ac:dyDescent="0.25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</row>
    <row r="19" spans="1:20" x14ac:dyDescent="0.25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</row>
    <row r="20" spans="1:20" x14ac:dyDescent="0.25">
      <c r="A20" s="16"/>
      <c r="B20" s="16"/>
      <c r="C20" s="16"/>
      <c r="D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</row>
    <row r="21" spans="1:20" x14ac:dyDescent="0.25">
      <c r="A21" s="16"/>
      <c r="B21" s="16"/>
      <c r="C21" s="16"/>
      <c r="D21" s="16"/>
      <c r="E21" s="133" t="s">
        <v>19</v>
      </c>
      <c r="F21" s="133"/>
      <c r="G21" s="134" t="s">
        <v>20</v>
      </c>
      <c r="H21" s="134"/>
      <c r="I21" s="134"/>
      <c r="J21" s="134"/>
      <c r="K21" s="16"/>
      <c r="L21" s="16"/>
      <c r="M21" s="16"/>
      <c r="N21" s="16"/>
      <c r="O21" s="16"/>
      <c r="P21" s="16"/>
      <c r="Q21" s="16"/>
      <c r="R21" s="16"/>
      <c r="S21" s="16"/>
      <c r="T21" s="16"/>
    </row>
    <row r="22" spans="1:20" ht="15.75" x14ac:dyDescent="0.25">
      <c r="A22" s="16"/>
      <c r="B22" s="16"/>
      <c r="C22" s="16"/>
      <c r="D22" s="16"/>
      <c r="E22" s="98" t="s">
        <v>18</v>
      </c>
      <c r="F22" s="99">
        <f>IFERROR(0.7*I9/C16,"")</f>
        <v>2.73</v>
      </c>
      <c r="G22" s="135" t="s">
        <v>21</v>
      </c>
      <c r="H22" s="135"/>
      <c r="I22" s="135"/>
      <c r="J22" s="135"/>
      <c r="K22" s="16"/>
      <c r="L22" s="16"/>
      <c r="M22" s="16"/>
      <c r="N22" s="16"/>
      <c r="O22" s="16"/>
      <c r="P22" s="16"/>
      <c r="Q22" s="16"/>
      <c r="R22" s="16"/>
      <c r="S22" s="16"/>
      <c r="T22" s="16"/>
    </row>
    <row r="23" spans="1:20" ht="15.75" x14ac:dyDescent="0.25">
      <c r="A23" s="16"/>
      <c r="B23" s="16"/>
      <c r="C23" s="16"/>
      <c r="D23" s="16"/>
      <c r="E23" s="98" t="s">
        <v>22</v>
      </c>
      <c r="F23" s="99">
        <f>IFERROR(0.15*I9/D16,"")</f>
        <v>1.625</v>
      </c>
      <c r="G23" s="135" t="s">
        <v>23</v>
      </c>
      <c r="H23" s="135"/>
      <c r="I23" s="135"/>
      <c r="J23" s="135"/>
      <c r="K23" s="16"/>
      <c r="L23" s="16"/>
      <c r="M23" s="16"/>
      <c r="N23" s="16"/>
      <c r="O23" s="16"/>
      <c r="P23" s="16"/>
      <c r="Q23" s="16"/>
      <c r="R23" s="16"/>
      <c r="S23" s="16"/>
      <c r="T23" s="16"/>
    </row>
    <row r="24" spans="1:20" ht="15.75" x14ac:dyDescent="0.25">
      <c r="A24" s="16"/>
      <c r="B24" s="16"/>
      <c r="C24" s="16"/>
      <c r="D24" s="16"/>
      <c r="E24" s="98" t="s">
        <v>24</v>
      </c>
      <c r="F24" s="99">
        <f>IFERROR(0.15*I9/E16,"")</f>
        <v>0.23031496062992127</v>
      </c>
      <c r="G24" s="136" t="s">
        <v>25</v>
      </c>
      <c r="H24" s="136"/>
      <c r="I24" s="136"/>
      <c r="J24" s="136"/>
      <c r="K24" s="16"/>
      <c r="L24" s="16"/>
      <c r="M24" s="16"/>
      <c r="N24" s="16"/>
      <c r="O24" s="16"/>
      <c r="P24" s="16"/>
      <c r="Q24" s="16"/>
      <c r="R24" s="16"/>
      <c r="S24" s="16"/>
      <c r="T24" s="16"/>
    </row>
    <row r="25" spans="1:20" x14ac:dyDescent="0.25">
      <c r="A25" s="16"/>
      <c r="B25" s="16"/>
      <c r="C25" s="16"/>
      <c r="D25" s="16"/>
      <c r="E25" s="100"/>
      <c r="F25" s="100"/>
      <c r="G25" s="101"/>
      <c r="H25" s="101"/>
      <c r="I25" s="101"/>
      <c r="J25" s="101"/>
      <c r="K25" s="16"/>
      <c r="L25" s="16"/>
      <c r="M25" s="16"/>
      <c r="N25" s="16"/>
      <c r="O25" s="16"/>
      <c r="P25" s="16"/>
      <c r="Q25" s="16"/>
      <c r="R25" s="16"/>
      <c r="S25" s="16"/>
      <c r="T25" s="16"/>
    </row>
    <row r="26" spans="1:20" x14ac:dyDescent="0.25">
      <c r="A26" s="16"/>
      <c r="B26" s="16"/>
      <c r="C26" s="16"/>
      <c r="D26" s="16"/>
      <c r="E26" s="133" t="s">
        <v>19</v>
      </c>
      <c r="F26" s="133"/>
      <c r="G26" s="134" t="s">
        <v>26</v>
      </c>
      <c r="H26" s="134"/>
      <c r="I26" s="134"/>
      <c r="J26" s="134"/>
      <c r="K26" s="16"/>
      <c r="L26" s="16"/>
      <c r="M26" s="16"/>
      <c r="N26" s="16"/>
      <c r="O26" s="16"/>
      <c r="P26" s="16"/>
      <c r="Q26" s="16"/>
      <c r="R26" s="16"/>
      <c r="S26" s="16"/>
      <c r="T26" s="16"/>
    </row>
    <row r="27" spans="1:20" ht="15.75" x14ac:dyDescent="0.25">
      <c r="A27" s="16"/>
      <c r="B27" s="16"/>
      <c r="C27" s="16"/>
      <c r="D27" s="16"/>
      <c r="E27" s="98" t="s">
        <v>18</v>
      </c>
      <c r="F27" s="99">
        <f>IFERROR(0.7*I10/C17,"")</f>
        <v>2.8189189189189188</v>
      </c>
      <c r="G27" s="135" t="s">
        <v>27</v>
      </c>
      <c r="H27" s="135"/>
      <c r="I27" s="135"/>
      <c r="J27" s="135"/>
      <c r="K27" s="16"/>
      <c r="L27" s="16"/>
      <c r="M27" s="16"/>
      <c r="N27" s="16"/>
      <c r="O27" s="16"/>
      <c r="P27" s="16"/>
      <c r="Q27" s="16"/>
      <c r="R27" s="16"/>
      <c r="S27" s="16"/>
      <c r="T27" s="16"/>
    </row>
    <row r="28" spans="1:20" ht="15.75" x14ac:dyDescent="0.25">
      <c r="A28" s="16"/>
      <c r="B28" s="16"/>
      <c r="C28" s="16"/>
      <c r="D28" s="16"/>
      <c r="E28" s="98" t="s">
        <v>22</v>
      </c>
      <c r="F28" s="99">
        <f>IFERROR(0.15*I10/D17,"")</f>
        <v>1.8624999999999998</v>
      </c>
      <c r="G28" s="135" t="s">
        <v>28</v>
      </c>
      <c r="H28" s="135"/>
      <c r="I28" s="135"/>
      <c r="J28" s="135"/>
      <c r="K28" s="16"/>
      <c r="L28" s="16"/>
      <c r="M28" s="16"/>
      <c r="N28" s="16"/>
      <c r="O28" s="16"/>
      <c r="P28" s="16"/>
      <c r="Q28" s="16"/>
      <c r="R28" s="16"/>
      <c r="S28" s="16"/>
      <c r="T28" s="16"/>
    </row>
    <row r="29" spans="1:20" ht="15.75" x14ac:dyDescent="0.25">
      <c r="A29" s="16"/>
      <c r="B29" s="16"/>
      <c r="C29" s="16"/>
      <c r="D29" s="16"/>
      <c r="E29" s="98" t="s">
        <v>24</v>
      </c>
      <c r="F29" s="99">
        <f>IFERROR(0.15*I10/E17,"")</f>
        <v>0.22349999999999998</v>
      </c>
      <c r="G29" s="136" t="s">
        <v>29</v>
      </c>
      <c r="H29" s="136"/>
      <c r="I29" s="136"/>
      <c r="J29" s="136"/>
      <c r="K29" s="16"/>
      <c r="L29" s="16"/>
      <c r="M29" s="16"/>
      <c r="N29" s="16"/>
      <c r="O29" s="16"/>
      <c r="P29" s="16"/>
      <c r="Q29" s="16"/>
      <c r="R29" s="16"/>
      <c r="S29" s="16"/>
      <c r="T29" s="16"/>
    </row>
    <row r="30" spans="1:20" x14ac:dyDescent="0.25">
      <c r="A30" s="16"/>
      <c r="B30" s="16"/>
      <c r="C30" s="16"/>
      <c r="D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</row>
    <row r="31" spans="1:20" x14ac:dyDescent="0.25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</row>
    <row r="32" spans="1:20" x14ac:dyDescent="0.25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</row>
    <row r="33" spans="1:20" x14ac:dyDescent="0.25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</row>
    <row r="34" spans="1:20" x14ac:dyDescent="0.25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</row>
    <row r="35" spans="1:20" x14ac:dyDescent="0.25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</row>
    <row r="36" spans="1:20" x14ac:dyDescent="0.25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</row>
    <row r="37" spans="1:20" x14ac:dyDescent="0.25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</row>
    <row r="38" spans="1:20" x14ac:dyDescent="0.25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</row>
    <row r="39" spans="1:20" ht="23.25" x14ac:dyDescent="0.35">
      <c r="A39" s="145" t="s">
        <v>45</v>
      </c>
      <c r="B39" s="145"/>
      <c r="C39" s="145"/>
      <c r="D39" s="145"/>
      <c r="E39" s="145"/>
      <c r="F39" s="145"/>
      <c r="G39" s="145"/>
      <c r="H39" s="145"/>
      <c r="I39" s="145"/>
      <c r="J39" s="145"/>
      <c r="K39" s="16"/>
      <c r="L39" s="16"/>
      <c r="M39" s="16"/>
      <c r="N39" s="16"/>
      <c r="O39" s="16"/>
      <c r="P39" s="16"/>
      <c r="Q39" s="16"/>
      <c r="R39" s="16"/>
      <c r="S39" s="16"/>
      <c r="T39" s="16"/>
    </row>
    <row r="40" spans="1:20" x14ac:dyDescent="0.25">
      <c r="A40" s="100"/>
      <c r="B40" s="100"/>
      <c r="C40" s="146" t="s">
        <v>31</v>
      </c>
      <c r="D40" s="146"/>
      <c r="E40" s="146"/>
      <c r="F40" s="146"/>
      <c r="G40" s="147" t="s">
        <v>32</v>
      </c>
      <c r="H40" s="147"/>
      <c r="I40" s="147"/>
      <c r="J40" s="147"/>
      <c r="K40" s="16"/>
      <c r="L40" s="16"/>
      <c r="M40" s="16"/>
      <c r="N40" s="16"/>
      <c r="O40" s="16"/>
      <c r="P40" s="16"/>
      <c r="Q40" s="16"/>
      <c r="R40" s="16"/>
      <c r="S40" s="16"/>
      <c r="T40" s="16"/>
    </row>
    <row r="41" spans="1:20" ht="16.5" thickBot="1" x14ac:dyDescent="0.3">
      <c r="A41" s="100"/>
      <c r="B41" s="100"/>
      <c r="C41" s="102" t="s">
        <v>33</v>
      </c>
      <c r="D41" s="103" t="s">
        <v>34</v>
      </c>
      <c r="E41" s="103" t="s">
        <v>35</v>
      </c>
      <c r="F41" s="104" t="s">
        <v>36</v>
      </c>
      <c r="G41" s="105" t="s">
        <v>33</v>
      </c>
      <c r="H41" s="103" t="s">
        <v>34</v>
      </c>
      <c r="I41" s="106" t="s">
        <v>35</v>
      </c>
      <c r="J41" s="107" t="s">
        <v>36</v>
      </c>
      <c r="K41" s="16"/>
      <c r="L41" s="16"/>
      <c r="M41" s="16"/>
      <c r="N41" s="16"/>
      <c r="O41" s="16"/>
      <c r="P41" s="16"/>
      <c r="Q41" s="16"/>
      <c r="R41" s="16"/>
      <c r="S41" s="16"/>
      <c r="T41" s="16"/>
    </row>
    <row r="42" spans="1:20" x14ac:dyDescent="0.25">
      <c r="A42" s="119"/>
      <c r="B42" s="119" t="str">
        <f>B6</f>
        <v>SANTIAGO SILVA DE ANDRADE</v>
      </c>
      <c r="C42" s="59">
        <f>C13*F$22</f>
        <v>101.01</v>
      </c>
      <c r="D42" s="60">
        <f>D13*F$23</f>
        <v>19.5</v>
      </c>
      <c r="E42" s="60">
        <f>E13*F$24</f>
        <v>23.031496062992126</v>
      </c>
      <c r="F42" s="61">
        <f>SUM(C42:E42)</f>
        <v>143.54149606299214</v>
      </c>
      <c r="G42" s="62">
        <f>C42/C$48</f>
        <v>0.74</v>
      </c>
      <c r="H42" s="63">
        <f>D42/D$48</f>
        <v>0.66666666666666663</v>
      </c>
      <c r="I42" s="64">
        <f>E42/E$48</f>
        <v>0.78740157480314965</v>
      </c>
      <c r="J42" s="65">
        <f>F42/F$48</f>
        <v>0.73611023622047256</v>
      </c>
      <c r="K42" s="16"/>
      <c r="L42" s="16"/>
      <c r="M42" s="16"/>
      <c r="N42" s="16"/>
      <c r="O42" s="16"/>
      <c r="P42" s="16"/>
      <c r="Q42" s="16"/>
      <c r="R42" s="16"/>
      <c r="S42" s="16"/>
      <c r="T42" s="16"/>
    </row>
    <row r="43" spans="1:20" hidden="1" x14ac:dyDescent="0.25">
      <c r="A43" s="148"/>
      <c r="B43" s="148"/>
      <c r="C43" s="20"/>
      <c r="D43" s="21"/>
      <c r="E43" s="21"/>
      <c r="F43" s="66"/>
      <c r="G43" s="38"/>
      <c r="H43" s="24"/>
      <c r="I43" s="39"/>
      <c r="J43" s="40"/>
      <c r="K43" s="16"/>
      <c r="L43" s="16"/>
      <c r="M43" s="16"/>
      <c r="N43" s="16"/>
      <c r="O43" s="16"/>
      <c r="P43" s="16"/>
      <c r="Q43" s="16"/>
      <c r="R43" s="16"/>
      <c r="S43" s="16"/>
      <c r="T43" s="16"/>
    </row>
    <row r="44" spans="1:20" hidden="1" x14ac:dyDescent="0.25">
      <c r="A44" s="151"/>
      <c r="B44" s="151"/>
      <c r="C44" s="20"/>
      <c r="D44" s="21"/>
      <c r="E44" s="21"/>
      <c r="F44" s="66"/>
      <c r="G44" s="38"/>
      <c r="H44" s="24"/>
      <c r="I44" s="39"/>
      <c r="J44" s="40"/>
      <c r="K44" s="16"/>
      <c r="L44" s="16"/>
      <c r="M44" s="16"/>
      <c r="N44" s="16"/>
      <c r="O44" s="16"/>
      <c r="P44" s="16"/>
      <c r="Q44" s="16"/>
      <c r="R44" s="16"/>
      <c r="S44" s="16"/>
      <c r="T44" s="16"/>
    </row>
    <row r="45" spans="1:20" hidden="1" x14ac:dyDescent="0.25">
      <c r="A45" s="152"/>
      <c r="B45" s="152"/>
      <c r="C45" s="67"/>
      <c r="D45" s="68"/>
      <c r="E45" s="68"/>
      <c r="F45" s="29"/>
      <c r="G45" s="69"/>
      <c r="H45" s="70"/>
      <c r="I45" s="71"/>
      <c r="J45" s="72"/>
      <c r="K45" s="16"/>
      <c r="L45" s="16"/>
      <c r="M45" s="16"/>
      <c r="N45" s="16"/>
      <c r="O45" s="16"/>
      <c r="P45" s="16"/>
      <c r="Q45" s="16"/>
      <c r="R45" s="16"/>
      <c r="S45" s="16"/>
      <c r="T45" s="16"/>
    </row>
    <row r="46" spans="1:20" ht="15.75" thickBot="1" x14ac:dyDescent="0.3">
      <c r="A46" s="16"/>
      <c r="B46" s="108" t="s">
        <v>37</v>
      </c>
      <c r="C46" s="73">
        <f>SUM(C42:C45)</f>
        <v>101.01</v>
      </c>
      <c r="D46" s="28">
        <f>SUM(D42:D45)</f>
        <v>19.5</v>
      </c>
      <c r="E46" s="28">
        <f>SUM(E42:E45)</f>
        <v>23.031496062992126</v>
      </c>
      <c r="F46" s="29">
        <f>SUM(C46:E46)</f>
        <v>143.54149606299214</v>
      </c>
      <c r="G46" s="30">
        <f t="shared" ref="G46:J47" si="2">C46/C$48</f>
        <v>0.74</v>
      </c>
      <c r="H46" s="31">
        <f t="shared" si="2"/>
        <v>0.66666666666666663</v>
      </c>
      <c r="I46" s="32">
        <f t="shared" si="2"/>
        <v>0.78740157480314965</v>
      </c>
      <c r="J46" s="33">
        <f t="shared" si="2"/>
        <v>0.73611023622047256</v>
      </c>
      <c r="K46" s="16"/>
      <c r="L46" s="16"/>
      <c r="M46" s="16"/>
      <c r="N46" s="16"/>
      <c r="O46" s="16"/>
      <c r="P46" s="16"/>
      <c r="Q46" s="16"/>
      <c r="R46" s="16"/>
      <c r="S46" s="16"/>
      <c r="T46" s="16"/>
    </row>
    <row r="47" spans="1:20" ht="15.75" thickBot="1" x14ac:dyDescent="0.3">
      <c r="A47" s="16"/>
      <c r="B47" s="108" t="s">
        <v>38</v>
      </c>
      <c r="C47" s="74">
        <f>(C14+C15)*F$22</f>
        <v>35.49</v>
      </c>
      <c r="D47" s="36">
        <f>(D14+D15)*F$23</f>
        <v>9.75</v>
      </c>
      <c r="E47" s="36">
        <f>(E14+E15)*F$24</f>
        <v>6.2185039370078741</v>
      </c>
      <c r="F47" s="37">
        <f>SUM(C47:E47)</f>
        <v>51.458503937007876</v>
      </c>
      <c r="G47" s="38">
        <f t="shared" si="2"/>
        <v>0.26</v>
      </c>
      <c r="H47" s="24">
        <f t="shared" si="2"/>
        <v>0.33333333333333331</v>
      </c>
      <c r="I47" s="39">
        <f t="shared" si="2"/>
        <v>0.2125984251968504</v>
      </c>
      <c r="J47" s="40">
        <f t="shared" si="2"/>
        <v>0.26388976377952755</v>
      </c>
      <c r="K47" s="16"/>
      <c r="L47" s="16"/>
      <c r="M47" s="16"/>
      <c r="N47" s="16"/>
      <c r="O47" s="16"/>
      <c r="P47" s="16"/>
      <c r="Q47" s="16"/>
      <c r="R47" s="16"/>
      <c r="S47" s="16"/>
      <c r="T47" s="16"/>
    </row>
    <row r="48" spans="1:20" x14ac:dyDescent="0.25">
      <c r="A48" s="16"/>
      <c r="B48" s="108" t="s">
        <v>39</v>
      </c>
      <c r="C48" s="109">
        <f>C46+C47</f>
        <v>136.5</v>
      </c>
      <c r="D48" s="110">
        <f>D46+D47</f>
        <v>29.25</v>
      </c>
      <c r="E48" s="110">
        <f>E46+E47</f>
        <v>29.25</v>
      </c>
      <c r="F48" s="111">
        <f>IFERROR(F46+F47,"")</f>
        <v>195</v>
      </c>
      <c r="G48" s="45">
        <f>SUM(G46:G47)</f>
        <v>1</v>
      </c>
      <c r="H48" s="45">
        <f>SUM(H46:H47)</f>
        <v>1</v>
      </c>
      <c r="I48" s="46">
        <f>SUM(I46:I47)</f>
        <v>1</v>
      </c>
      <c r="J48" s="47">
        <f>SUM(J46:J47)</f>
        <v>1</v>
      </c>
      <c r="K48" s="16"/>
      <c r="L48" s="16"/>
      <c r="M48" s="16"/>
      <c r="N48" s="16"/>
      <c r="O48" s="16"/>
      <c r="P48" s="16"/>
      <c r="Q48" s="16"/>
      <c r="R48" s="16"/>
      <c r="S48" s="16"/>
      <c r="T48" s="16"/>
    </row>
    <row r="49" spans="1:26" x14ac:dyDescent="0.25">
      <c r="A49" s="16"/>
      <c r="B49" s="100"/>
      <c r="C49" s="48">
        <f>C48/$F48</f>
        <v>0.7</v>
      </c>
      <c r="D49" s="48">
        <f>D48/$F48</f>
        <v>0.15</v>
      </c>
      <c r="E49" s="48">
        <f>E48/$F48</f>
        <v>0.15</v>
      </c>
      <c r="F49" s="100"/>
      <c r="G49" s="112"/>
      <c r="H49" s="100"/>
      <c r="I49" s="100"/>
      <c r="J49" s="100"/>
      <c r="K49" s="16"/>
      <c r="L49" s="16"/>
      <c r="M49" s="16"/>
      <c r="N49" s="16"/>
      <c r="O49" s="16"/>
      <c r="P49" s="16"/>
      <c r="Q49" s="16"/>
      <c r="R49" s="16"/>
      <c r="S49" s="16"/>
      <c r="T49" s="16"/>
    </row>
    <row r="50" spans="1:26" x14ac:dyDescent="0.25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</row>
    <row r="51" spans="1:26" x14ac:dyDescent="0.25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</row>
    <row r="52" spans="1:26" ht="23.25" x14ac:dyDescent="0.35">
      <c r="A52" s="137" t="s">
        <v>46</v>
      </c>
      <c r="B52" s="137"/>
      <c r="C52" s="137"/>
      <c r="D52" s="137"/>
      <c r="E52" s="137"/>
      <c r="F52" s="137"/>
      <c r="G52" s="137"/>
      <c r="H52" s="137"/>
      <c r="I52" s="137"/>
      <c r="J52" s="137"/>
      <c r="K52" s="16"/>
      <c r="L52" s="16"/>
      <c r="M52" s="16"/>
      <c r="N52" s="16"/>
      <c r="O52" s="16"/>
      <c r="P52" s="16"/>
      <c r="Q52" s="16"/>
      <c r="R52" s="16"/>
      <c r="S52" s="16"/>
      <c r="T52" s="16"/>
    </row>
    <row r="53" spans="1:26" x14ac:dyDescent="0.25">
      <c r="A53" s="16"/>
      <c r="B53" s="16"/>
      <c r="C53" s="138" t="s">
        <v>31</v>
      </c>
      <c r="D53" s="138"/>
      <c r="E53" s="138"/>
      <c r="F53" s="138"/>
      <c r="G53" s="153" t="s">
        <v>32</v>
      </c>
      <c r="H53" s="153"/>
      <c r="I53" s="153"/>
      <c r="J53" s="153"/>
      <c r="K53" s="16"/>
      <c r="L53" s="16"/>
      <c r="M53" s="16"/>
      <c r="N53" s="16"/>
      <c r="O53" s="16"/>
      <c r="P53" s="16"/>
      <c r="Q53" s="16"/>
      <c r="R53" s="16"/>
      <c r="S53" s="16"/>
      <c r="T53" s="16"/>
    </row>
    <row r="54" spans="1:26" ht="15.75" x14ac:dyDescent="0.25">
      <c r="A54" s="16"/>
      <c r="B54" s="16"/>
      <c r="C54" s="17" t="s">
        <v>33</v>
      </c>
      <c r="D54" s="18" t="s">
        <v>34</v>
      </c>
      <c r="E54" s="18" t="s">
        <v>35</v>
      </c>
      <c r="F54" s="75" t="s">
        <v>36</v>
      </c>
      <c r="G54" s="76" t="s">
        <v>33</v>
      </c>
      <c r="H54" s="18" t="s">
        <v>34</v>
      </c>
      <c r="I54" s="18" t="s">
        <v>35</v>
      </c>
      <c r="J54" s="19" t="s">
        <v>36</v>
      </c>
      <c r="K54" s="16"/>
      <c r="L54" s="16"/>
      <c r="M54" s="16"/>
      <c r="N54" s="16"/>
      <c r="O54" s="16"/>
      <c r="P54" s="16"/>
      <c r="Q54" s="16"/>
      <c r="R54" s="16"/>
      <c r="S54" s="16"/>
      <c r="T54" s="16"/>
    </row>
    <row r="55" spans="1:26" ht="15.75" thickBot="1" x14ac:dyDescent="0.3">
      <c r="A55" s="120"/>
      <c r="B55" s="120" t="str">
        <f>B42</f>
        <v>SANTIAGO SILVA DE ANDRADE</v>
      </c>
      <c r="C55" s="20">
        <f>C13*F$27</f>
        <v>104.3</v>
      </c>
      <c r="D55" s="21">
        <f>D13*F$28</f>
        <v>22.349999999999998</v>
      </c>
      <c r="E55" s="21">
        <f>E13*F$29</f>
        <v>22.349999999999998</v>
      </c>
      <c r="F55" s="66">
        <f>SUM(C55:E55)</f>
        <v>149</v>
      </c>
      <c r="G55" s="38">
        <f>C55/C$59</f>
        <v>1</v>
      </c>
      <c r="H55" s="24">
        <f>D55/D$59</f>
        <v>1</v>
      </c>
      <c r="I55" s="24">
        <f>E55/E$59</f>
        <v>1</v>
      </c>
      <c r="J55" s="25">
        <f>F55/F$59</f>
        <v>1</v>
      </c>
      <c r="K55" s="16"/>
      <c r="L55" s="16"/>
      <c r="M55" s="16"/>
      <c r="N55" s="16"/>
      <c r="O55" s="16"/>
      <c r="P55" s="16"/>
      <c r="Q55" s="16"/>
      <c r="R55" s="16"/>
      <c r="S55" s="16"/>
      <c r="T55" s="16"/>
    </row>
    <row r="56" spans="1:26" hidden="1" x14ac:dyDescent="0.25">
      <c r="A56" s="149"/>
      <c r="B56" s="149"/>
      <c r="C56" s="20"/>
      <c r="D56" s="21"/>
      <c r="E56" s="21"/>
      <c r="F56" s="66"/>
      <c r="G56" s="38"/>
      <c r="H56" s="24"/>
      <c r="I56" s="24"/>
      <c r="J56" s="25"/>
      <c r="K56" s="16" t="s">
        <v>8</v>
      </c>
      <c r="L56" s="16"/>
      <c r="M56" s="16"/>
      <c r="N56" s="16"/>
      <c r="O56" s="16"/>
      <c r="P56" s="16"/>
      <c r="Q56" s="16"/>
      <c r="R56" s="16"/>
      <c r="S56" s="16"/>
      <c r="T56" s="16"/>
    </row>
    <row r="57" spans="1:26" hidden="1" x14ac:dyDescent="0.25">
      <c r="A57" s="150"/>
      <c r="B57" s="150"/>
      <c r="C57" s="20"/>
      <c r="D57" s="21"/>
      <c r="E57" s="21"/>
      <c r="F57" s="66"/>
      <c r="G57" s="38"/>
      <c r="H57" s="24"/>
      <c r="I57" s="24"/>
      <c r="J57" s="25"/>
      <c r="K57" s="16" t="s">
        <v>9</v>
      </c>
      <c r="L57" s="16"/>
      <c r="M57" s="16"/>
      <c r="N57" s="16"/>
      <c r="O57" s="16"/>
      <c r="P57" s="16"/>
      <c r="Q57" s="16"/>
      <c r="R57" s="16"/>
      <c r="S57" s="16"/>
      <c r="T57" s="16"/>
    </row>
    <row r="58" spans="1:26" hidden="1" x14ac:dyDescent="0.25">
      <c r="A58" s="149"/>
      <c r="B58" s="149"/>
      <c r="C58" s="20"/>
      <c r="D58" s="21"/>
      <c r="E58" s="21"/>
      <c r="F58" s="77"/>
      <c r="G58" s="38"/>
      <c r="H58" s="24"/>
      <c r="I58" s="24"/>
      <c r="J58" s="25"/>
      <c r="K58" s="16" t="s">
        <v>10</v>
      </c>
      <c r="L58" s="16"/>
      <c r="M58" s="16"/>
      <c r="N58" s="16"/>
      <c r="O58" s="16"/>
      <c r="P58" s="16"/>
      <c r="Q58" s="16"/>
      <c r="R58" s="16"/>
      <c r="S58" s="16"/>
      <c r="T58" s="16"/>
    </row>
    <row r="59" spans="1:26" ht="15.75" thickBot="1" x14ac:dyDescent="0.3">
      <c r="A59" s="16"/>
      <c r="B59" s="16"/>
      <c r="C59" s="49">
        <f t="shared" ref="C59:J59" si="3">SUM(C55:C58)</f>
        <v>104.3</v>
      </c>
      <c r="D59" s="50">
        <f t="shared" si="3"/>
        <v>22.349999999999998</v>
      </c>
      <c r="E59" s="50">
        <f t="shared" si="3"/>
        <v>22.349999999999998</v>
      </c>
      <c r="F59" s="78">
        <f>IFERROR(SUM(F55:F58),"")</f>
        <v>149</v>
      </c>
      <c r="G59" s="45">
        <f t="shared" si="3"/>
        <v>1</v>
      </c>
      <c r="H59" s="52">
        <f t="shared" si="3"/>
        <v>1</v>
      </c>
      <c r="I59" s="52">
        <f t="shared" si="3"/>
        <v>1</v>
      </c>
      <c r="J59" s="53">
        <f t="shared" si="3"/>
        <v>1</v>
      </c>
      <c r="K59" s="16"/>
      <c r="L59" s="16"/>
      <c r="M59" s="16"/>
      <c r="N59" s="16"/>
      <c r="O59" s="16"/>
      <c r="P59" s="16"/>
      <c r="Q59" s="16"/>
      <c r="R59" s="16"/>
      <c r="S59" s="16"/>
      <c r="T59" s="16"/>
    </row>
    <row r="60" spans="1:26" x14ac:dyDescent="0.25">
      <c r="A60" s="16"/>
      <c r="B60" s="16"/>
      <c r="C60" s="54">
        <f>C59/$F59</f>
        <v>0.7</v>
      </c>
      <c r="D60" s="54">
        <f>D59/$F59</f>
        <v>0.15</v>
      </c>
      <c r="E60" s="54">
        <f>E59/$F59</f>
        <v>0.15</v>
      </c>
      <c r="K60" s="16"/>
      <c r="L60" s="16"/>
      <c r="M60" s="16"/>
      <c r="N60" s="16"/>
      <c r="O60" s="16"/>
      <c r="P60" s="16"/>
      <c r="Q60" s="16"/>
      <c r="R60" s="16"/>
      <c r="S60" s="16"/>
      <c r="T60" s="16"/>
    </row>
    <row r="61" spans="1:26" x14ac:dyDescent="0.25">
      <c r="A61" s="16"/>
      <c r="B61" s="16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</row>
    <row r="62" spans="1:26" x14ac:dyDescent="0.25">
      <c r="A62" s="16"/>
      <c r="B62" s="16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</row>
    <row r="63" spans="1:26" x14ac:dyDescent="0.25">
      <c r="A63" s="16"/>
      <c r="B63" s="16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</row>
    <row r="64" spans="1:26" x14ac:dyDescent="0.25">
      <c r="A64" s="16"/>
      <c r="B64" s="16"/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</row>
    <row r="65" spans="1:26" x14ac:dyDescent="0.25">
      <c r="A65" s="16"/>
      <c r="B65" s="16"/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</row>
    <row r="66" spans="1:26" x14ac:dyDescent="0.25">
      <c r="A66" s="16"/>
      <c r="B66" s="16"/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</row>
    <row r="67" spans="1:26" x14ac:dyDescent="0.25">
      <c r="A67" s="16"/>
      <c r="B67" s="16"/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</row>
    <row r="68" spans="1:26" x14ac:dyDescent="0.25">
      <c r="A68" s="16"/>
      <c r="B68" s="16"/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</row>
    <row r="69" spans="1:26" x14ac:dyDescent="0.25">
      <c r="A69" s="16"/>
      <c r="B69" s="16"/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</row>
    <row r="70" spans="1:26" x14ac:dyDescent="0.25">
      <c r="A70" s="16"/>
      <c r="B70" s="16"/>
      <c r="C70" s="16"/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</row>
    <row r="71" spans="1:26" x14ac:dyDescent="0.25">
      <c r="A71" s="16"/>
      <c r="B71" s="16"/>
      <c r="C71" s="16"/>
      <c r="D71" s="16"/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</row>
    <row r="72" spans="1:26" x14ac:dyDescent="0.25">
      <c r="A72" s="16"/>
      <c r="B72" s="16"/>
      <c r="C72" s="16"/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</row>
    <row r="73" spans="1:26" x14ac:dyDescent="0.25">
      <c r="A73" s="16"/>
      <c r="B73" s="16"/>
      <c r="C73" s="16"/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</row>
    <row r="74" spans="1:26" x14ac:dyDescent="0.25">
      <c r="A74" s="16"/>
      <c r="B74" s="16"/>
      <c r="C74" s="16"/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</row>
    <row r="75" spans="1:26" x14ac:dyDescent="0.25">
      <c r="A75" s="16"/>
      <c r="B75" s="16"/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</row>
    <row r="76" spans="1:26" x14ac:dyDescent="0.25">
      <c r="A76" s="16"/>
      <c r="B76" s="16"/>
      <c r="C76" s="16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</row>
  </sheetData>
  <sheetProtection algorithmName="SHA-512" hashValue="1u2NPKbUoH4/8G1voqTJPDRC6VRKNUekeBzp3sSmu3IDmR1T6OLOb6DMsiLh0kgCvJKkw+o1b50yd/LE43fnlQ==" saltValue="hrGiZ2E3raTRLuBTAMTEnw==" spinCount="100000" sheet="1" objects="1" scenarios="1" formatCells="0" formatColumns="0" formatRows="0"/>
  <mergeCells count="30">
    <mergeCell ref="A56:B56"/>
    <mergeCell ref="A57:B57"/>
    <mergeCell ref="A58:B58"/>
    <mergeCell ref="A44:B44"/>
    <mergeCell ref="A45:B45"/>
    <mergeCell ref="A52:J52"/>
    <mergeCell ref="C53:F53"/>
    <mergeCell ref="G53:J53"/>
    <mergeCell ref="A43:B43"/>
    <mergeCell ref="E26:F26"/>
    <mergeCell ref="G26:J26"/>
    <mergeCell ref="G27:J27"/>
    <mergeCell ref="G28:J28"/>
    <mergeCell ref="G29:J29"/>
    <mergeCell ref="G22:J22"/>
    <mergeCell ref="G23:J23"/>
    <mergeCell ref="G24:J24"/>
    <mergeCell ref="A39:J39"/>
    <mergeCell ref="C40:F40"/>
    <mergeCell ref="G40:J40"/>
    <mergeCell ref="A12:A15"/>
    <mergeCell ref="A16:B16"/>
    <mergeCell ref="A17:B17"/>
    <mergeCell ref="E21:F21"/>
    <mergeCell ref="G21:J21"/>
    <mergeCell ref="A1:J1"/>
    <mergeCell ref="A4:G4"/>
    <mergeCell ref="A5:A8"/>
    <mergeCell ref="A9:B9"/>
    <mergeCell ref="A10:B10"/>
  </mergeCells>
  <conditionalFormatting sqref="C42:J49">
    <cfRule type="containsErrors" dxfId="1" priority="2">
      <formula>ISERROR(C42)</formula>
    </cfRule>
  </conditionalFormatting>
  <conditionalFormatting sqref="C55:J60">
    <cfRule type="containsErrors" dxfId="0" priority="1">
      <formula>ISERROR(C55)</formula>
    </cfRule>
  </conditionalFormatting>
  <pageMargins left="0.51180555555555496" right="0.51180555555555496" top="0.78749999999999998" bottom="0.78749999999999998" header="0.51180555555555496" footer="0.51180555555555496"/>
  <pageSetup paperSize="9" orientation="portrait" horizontalDpi="300" verticalDpi="300"/>
  <ignoredErrors>
    <ignoredError sqref="C42:E48 F42:J47 C49:E49 G48:J48 C60:E60 J55:J59" evalError="1"/>
    <ignoredError sqref="F59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Nomes Diretor</vt:lpstr>
      <vt:lpstr>Diretor</vt:lpstr>
      <vt:lpstr>Nome Vice</vt:lpstr>
      <vt:lpstr>Vice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Leonardo</dc:creator>
  <dc:description/>
  <cp:lastModifiedBy>Adelmo</cp:lastModifiedBy>
  <cp:revision>1</cp:revision>
  <dcterms:created xsi:type="dcterms:W3CDTF">2012-05-08T14:18:45Z</dcterms:created>
  <dcterms:modified xsi:type="dcterms:W3CDTF">2021-12-02T01:34:34Z</dcterms:modified>
  <dc:language>pt-BR</dc:language>
</cp:coreProperties>
</file>